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D:\Projects\GIPCL\Phase-2\500 MW - PV Module Supply tender\Final by GIPCL-21-08-2024\"/>
    </mc:Choice>
  </mc:AlternateContent>
  <xr:revisionPtr revIDLastSave="0" documentId="13_ncr:1_{8E660456-459B-4A29-9C8E-FDEB942DDD8C}" xr6:coauthVersionLast="47" xr6:coauthVersionMax="47" xr10:uidLastSave="{00000000-0000-0000-0000-000000000000}"/>
  <bookViews>
    <workbookView xWindow="-110" yWindow="-110" windowWidth="19420" windowHeight="10300" xr2:uid="{E85F36D1-5CE6-4A0F-A69E-33616778C96B}"/>
  </bookViews>
  <sheets>
    <sheet name="Sheet1" sheetId="5" r:id="rId1"/>
    <sheet name="Supply" sheetId="1" state="hidden" r:id="rId2"/>
    <sheet name="Evaluation " sheetId="6" state="hidden" r:id="rId3"/>
    <sheet name="Price" sheetId="8" r:id="rId4"/>
    <sheet name="Evaluated Price" sheetId="9" r:id="rId5"/>
  </sheets>
  <definedNames>
    <definedName name="_xlnm.Print_Area" localSheetId="4">'Evaluated Price'!$A$1:$E$26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8" i="8" l="1"/>
  <c r="D16" i="8"/>
  <c r="E18" i="8"/>
  <c r="E17" i="9"/>
  <c r="E18" i="9" s="1"/>
  <c r="F24" i="8" l="1"/>
  <c r="E24" i="8"/>
  <c r="F23" i="8"/>
  <c r="E23" i="8"/>
  <c r="F22" i="8"/>
  <c r="E22" i="8"/>
  <c r="G22" i="8" s="1"/>
  <c r="J22" i="8" s="1"/>
  <c r="F21" i="8"/>
  <c r="E21" i="8"/>
  <c r="F20" i="8"/>
  <c r="E20" i="8"/>
  <c r="F19" i="8"/>
  <c r="E19" i="8"/>
  <c r="D26" i="8" s="1"/>
  <c r="F18" i="8"/>
  <c r="E3" i="9"/>
  <c r="E5" i="9" s="1"/>
  <c r="E15" i="8"/>
  <c r="G14" i="8"/>
  <c r="J14" i="8" s="1"/>
  <c r="G13" i="8"/>
  <c r="J13" i="8" s="1"/>
  <c r="G12" i="8"/>
  <c r="J12" i="8" s="1"/>
  <c r="G11" i="8"/>
  <c r="J11" i="8" s="1"/>
  <c r="G10" i="8"/>
  <c r="J10" i="8" s="1"/>
  <c r="G9" i="8"/>
  <c r="J9" i="8" s="1"/>
  <c r="J8" i="8"/>
  <c r="G23" i="8" l="1"/>
  <c r="J23" i="8" s="1"/>
  <c r="G19" i="8"/>
  <c r="J19" i="8" s="1"/>
  <c r="G21" i="8"/>
  <c r="J21" i="8" s="1"/>
  <c r="G20" i="8"/>
  <c r="J20" i="8" s="1"/>
  <c r="G18" i="8"/>
  <c r="J18" i="8" s="1"/>
  <c r="G24" i="8"/>
  <c r="J24" i="8" s="1"/>
  <c r="E25" i="8"/>
  <c r="F19" i="1"/>
  <c r="F20" i="1"/>
  <c r="F21" i="1"/>
  <c r="F22" i="1"/>
  <c r="F23" i="1"/>
  <c r="F24" i="1"/>
  <c r="F18" i="1"/>
  <c r="J27" i="8" l="1"/>
  <c r="E11" i="9"/>
  <c r="E6" i="9"/>
  <c r="E8" i="9" s="1"/>
  <c r="E15" i="1"/>
  <c r="G8" i="1"/>
  <c r="M8" i="1" s="1"/>
  <c r="G9" i="1"/>
  <c r="M9" i="1" s="1"/>
  <c r="G10" i="1"/>
  <c r="M10" i="1" s="1"/>
  <c r="G11" i="1"/>
  <c r="M11" i="1" s="1"/>
  <c r="G12" i="1"/>
  <c r="M12" i="1" s="1"/>
  <c r="G13" i="1"/>
  <c r="M13" i="1" s="1"/>
  <c r="E19" i="1"/>
  <c r="G19" i="1" s="1"/>
  <c r="M19" i="1" s="1"/>
  <c r="E20" i="1"/>
  <c r="G20" i="1" s="1"/>
  <c r="M20" i="1" s="1"/>
  <c r="E21" i="1"/>
  <c r="G21" i="1" s="1"/>
  <c r="M21" i="1" s="1"/>
  <c r="E22" i="1"/>
  <c r="G22" i="1" s="1"/>
  <c r="M22" i="1" s="1"/>
  <c r="E23" i="1"/>
  <c r="G23" i="1" s="1"/>
  <c r="M23" i="1" s="1"/>
  <c r="E24" i="1"/>
  <c r="G24" i="1" s="1"/>
  <c r="M24" i="1" s="1"/>
  <c r="E18" i="1"/>
  <c r="G18" i="1" s="1"/>
  <c r="M18" i="1" s="1"/>
  <c r="D16" i="1"/>
  <c r="E3" i="6" s="1"/>
  <c r="E7" i="6" s="1"/>
  <c r="E11" i="6" s="1"/>
  <c r="E9" i="9" l="1"/>
  <c r="E10" i="9" s="1"/>
  <c r="E12" i="9" s="1"/>
  <c r="E13" i="9" s="1"/>
  <c r="E19" i="9"/>
  <c r="M27" i="1"/>
  <c r="E25" i="1"/>
  <c r="E17" i="6" s="1"/>
  <c r="D26" i="1"/>
  <c r="G14" i="1"/>
  <c r="M14" i="1" s="1"/>
  <c r="E13" i="6" l="1"/>
  <c r="E15" i="6" s="1"/>
  <c r="E19" i="6" l="1"/>
  <c r="E21" i="6" s="1"/>
</calcChain>
</file>

<file path=xl/sharedStrings.xml><?xml version="1.0" encoding="utf-8"?>
<sst xmlns="http://schemas.openxmlformats.org/spreadsheetml/2006/main" count="202" uniqueCount="93">
  <si>
    <t>SCHEDULE OF PRICES</t>
  </si>
  <si>
    <t xml:space="preserve">All Schedules of Prices to be submitted online Only </t>
  </si>
  <si>
    <t>Note:</t>
  </si>
  <si>
    <t>Supply price with taxes and duties shall be considered for evaluation of bid. Thereafer e-Reverse Auction shall be carried out</t>
  </si>
  <si>
    <t xml:space="preserve">Arithmetiacal error will be rectified on the following basis: If there is a discrepancy between words and figures, the amount written in words would prevail. </t>
  </si>
  <si>
    <t>The scan copy of signed and seal of Schedule of Price shall be submitted in the Financial Bid and the Final Evaluated Price at sr. 11 of Evaluated Price sheet shall be submitted in electronic form of financial bid online on the portal</t>
  </si>
  <si>
    <t>The contract price shall be firm for contract period. The prices mentioned in the schedule are including taxes and duties applicable on the transaction between the Owner and the Bidder (his own manufacturing/ brought out items).</t>
  </si>
  <si>
    <t>The taxes and duties, which are applicable for the bought out items i.e., on the transaction between the bidder and his sub-vendor shall be included in the above price.</t>
  </si>
  <si>
    <t>The variation in taxes and duties due to the statutory variation in taxes and duties by the Government shall be regulated or applicable only on the value indicated in CGST &amp; SGST.</t>
  </si>
  <si>
    <t>The price quoted by the Bidder shall be deemed to include the cost of any and also activities as are required for the completion of all supplies as per scope of supply and other stipulations of Tender Document.</t>
  </si>
  <si>
    <t>Rate of Taxes &amp; duties as per the date of bid submission. However the same shall be reimbursed on the quoted price at actual against documentary evidence of payment by the Bidder in case of the completion within scheduled period or, approved extended date of completion by Owner (GIPCL).</t>
  </si>
  <si>
    <t>GIPCL reserves the right to order additional 15% of the Solar PV modules (93.75 MWp) over the awarded quantity on the same price, terms and conditions within Bid Validity Period. Further above 15% of the Solar PV Module capacity GIPCL on mutual basis can purchase with discovered price from the Supplier.</t>
  </si>
  <si>
    <t>Sign and Seal of the Bidder</t>
  </si>
  <si>
    <t>Schedule of Price for Supply</t>
  </si>
  <si>
    <t xml:space="preserve">BREAK-UP OF PRICE FOR SUPPLY OF SOLAR PV MODULES FOR 600 MW(AC) (750 MWp) </t>
  </si>
  <si>
    <t>Sr.
No</t>
  </si>
  <si>
    <t>Item</t>
  </si>
  <si>
    <t xml:space="preserve">Solar PV modules </t>
  </si>
  <si>
    <t xml:space="preserve">Quantity offered </t>
  </si>
  <si>
    <t>Unit Price per MWp</t>
  </si>
  <si>
    <t xml:space="preserve">  Total Price 
(without taxes and duties)
(A)*(B) </t>
  </si>
  <si>
    <t xml:space="preserve"> Transportation &amp; Insurance Charges  </t>
  </si>
  <si>
    <t>Custom Duty 
(If applicable)</t>
  </si>
  <si>
    <t>Other Taxes and Duties
(If applicable)</t>
  </si>
  <si>
    <t xml:space="preserve">GST Amount </t>
  </si>
  <si>
    <t xml:space="preserve">Safe Guard Duty if Any </t>
  </si>
  <si>
    <t xml:space="preserve">Total lumpsum Supply  price of Solar PV Modules  </t>
  </si>
  <si>
    <t>(A)</t>
  </si>
  <si>
    <t>(B)</t>
  </si>
  <si>
    <t xml:space="preserve">(C) </t>
  </si>
  <si>
    <t>(D)</t>
  </si>
  <si>
    <t>(E)</t>
  </si>
  <si>
    <t>(F)</t>
  </si>
  <si>
    <t>(G)</t>
  </si>
  <si>
    <t>(H)</t>
  </si>
  <si>
    <t>(I)</t>
  </si>
  <si>
    <t>(J) = (D+E+F+G+H)</t>
  </si>
  <si>
    <t>(Wp)</t>
  </si>
  <si>
    <t xml:space="preserve">(MWp) </t>
  </si>
  <si>
    <t>(In INR)</t>
  </si>
  <si>
    <t xml:space="preserve">Supply of Solar PV Modules </t>
  </si>
  <si>
    <t xml:space="preserve">(i) </t>
  </si>
  <si>
    <t>540 Wp</t>
  </si>
  <si>
    <t>(ii)</t>
  </si>
  <si>
    <t>545 Wp</t>
  </si>
  <si>
    <t>(iii)</t>
  </si>
  <si>
    <t>550 Wp</t>
  </si>
  <si>
    <t>(iv)</t>
  </si>
  <si>
    <t>555 Wp</t>
  </si>
  <si>
    <t>(v)</t>
  </si>
  <si>
    <t>560 Wp</t>
  </si>
  <si>
    <t>(vi)</t>
  </si>
  <si>
    <t>565 Wp</t>
  </si>
  <si>
    <t>(vii)</t>
  </si>
  <si>
    <t>570 Wp</t>
  </si>
  <si>
    <t>(viii)</t>
  </si>
  <si>
    <t xml:space="preserve">Total Quantity of Solar PV Module offered </t>
  </si>
  <si>
    <t>Weighted Average Wp of the Module quoted by the Bidder in Wp</t>
  </si>
  <si>
    <t xml:space="preserve">Supplyof Mandatory Spares (0.5%) of the 1 above </t>
  </si>
  <si>
    <t>Weighted Average Wp of the Module quoted by the Bidder in  Wp</t>
  </si>
  <si>
    <t xml:space="preserve">Total Rs.Sum( 1+2) </t>
  </si>
  <si>
    <t>"Supply price" on lumpsum basis quoted by the Bidder in Words [as per column (I) Sl.No 3]</t>
  </si>
  <si>
    <t xml:space="preserve">Evaluation Methodology for the Solar PV Module Tender </t>
  </si>
  <si>
    <t>Sr.No</t>
  </si>
  <si>
    <t xml:space="preserve">Description </t>
  </si>
  <si>
    <t xml:space="preserve">Unit </t>
  </si>
  <si>
    <t>Value</t>
  </si>
  <si>
    <t xml:space="preserve">Weighted Average of the PV Module quoted by Bidder </t>
  </si>
  <si>
    <t>Wp</t>
  </si>
  <si>
    <t xml:space="preserve">PV  Module minimum to be offered by Bidders </t>
  </si>
  <si>
    <t xml:space="preserve">Difference between (a) - (b) </t>
  </si>
  <si>
    <t>For every 1Wp increase in quoted module capacity from 540Wp, reduction in the price by</t>
  </si>
  <si>
    <t>INR</t>
  </si>
  <si>
    <t xml:space="preserve">Bid Deloading value (Sl.no 3 x Sl.No 4) </t>
  </si>
  <si>
    <t xml:space="preserve">Total  Supply Price quoted by the Bidder </t>
  </si>
  <si>
    <t>Evaluated Bid Price ( Sl.No 6 - Sl.No 5)</t>
  </si>
  <si>
    <t xml:space="preserve">Quantity offered by the Bidder </t>
  </si>
  <si>
    <t>MWp</t>
  </si>
  <si>
    <t xml:space="preserve">Evaluated Price </t>
  </si>
  <si>
    <t>INR/MWp</t>
  </si>
  <si>
    <t xml:space="preserve">Evaluated  Price </t>
  </si>
  <si>
    <t>INR/Wp</t>
  </si>
  <si>
    <t xml:space="preserve">BREAK-UP OF PRICE FOR SUPPLY OF SOLAR PV MODULES FOR 500 MW(AC) (625 MWp) </t>
  </si>
  <si>
    <t xml:space="preserve">  Total Price 
(without GST)
(B)*(C) </t>
  </si>
  <si>
    <t xml:space="preserve">Total Rs.Sum( 1+3) </t>
  </si>
  <si>
    <t xml:space="preserve">Evaluation Methodology </t>
  </si>
  <si>
    <t xml:space="preserve">Difference between (1) - (2) </t>
  </si>
  <si>
    <t>Total MW offered by the Bidder</t>
  </si>
  <si>
    <t xml:space="preserve">Bid Deloading value (Sl.no 3 x Sl.No 4x Sl.No 5) </t>
  </si>
  <si>
    <t>Evaluated Bid Price ( Sl.No 7 - Sl.No 6)</t>
  </si>
  <si>
    <t>The Evaluated Price in INR/Wp at Sr. 11 above shall be submitted on online electronic form. In case of any discripancy in the Evaluated Price Between Price Schedule and in online electronic form the lower value shall be considered for evaluation and it shall be binding to the bidder.</t>
  </si>
  <si>
    <t>(G) = (D+E+F)</t>
  </si>
  <si>
    <t xml:space="preserve">SECTION - 7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</si>
</sst>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
  </numFmts>
  <fonts count="6" x14ac:knownFonts="1">
    <font>
      <sz val="11"/>
      <color theme="1"/>
      <name val="Calibri"/>
      <family val="2"/>
      <scheme val="minor"/>
    </font>
    <font>
      <sz val="11"/>
      <color theme="1"/>
      <name val="Arial"/>
      <family val="2"/>
    </font>
    <font>
      <b/>
      <sz val="11"/>
      <color theme="1"/>
      <name val="Arial"/>
      <family val="2"/>
    </font>
    <font>
      <b/>
      <sz val="12"/>
      <color theme="1"/>
      <name val="Arial"/>
      <family val="2"/>
    </font>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rgb="FF92D05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s>
  <cellStyleXfs count="2">
    <xf numFmtId="0" fontId="0" fillId="0" borderId="0"/>
    <xf numFmtId="164" fontId="4" fillId="0" borderId="0" applyFont="0" applyFill="0" applyBorder="0" applyAlignment="0" applyProtection="0"/>
  </cellStyleXfs>
  <cellXfs count="96">
    <xf numFmtId="0" fontId="0" fillId="0" borderId="0" xfId="0"/>
    <xf numFmtId="0" fontId="1" fillId="0" borderId="0" xfId="0" applyFont="1"/>
    <xf numFmtId="0" fontId="2" fillId="0" borderId="1" xfId="0" applyFont="1" applyBorder="1" applyAlignment="1">
      <alignment horizontal="center" vertical="center" wrapText="1"/>
    </xf>
    <xf numFmtId="0" fontId="2" fillId="0" borderId="4" xfId="0" applyFont="1" applyBorder="1" applyAlignment="1">
      <alignment wrapText="1"/>
    </xf>
    <xf numFmtId="0" fontId="1" fillId="0" borderId="4" xfId="0" applyFont="1" applyBorder="1"/>
    <xf numFmtId="0" fontId="1" fillId="0" borderId="5" xfId="0" applyFont="1" applyBorder="1"/>
    <xf numFmtId="0" fontId="1" fillId="0" borderId="6" xfId="0" applyFont="1" applyBorder="1"/>
    <xf numFmtId="0" fontId="1" fillId="0" borderId="1" xfId="0" applyFont="1" applyBorder="1" applyAlignment="1">
      <alignment horizontal="justify" vertical="center" wrapText="1"/>
    </xf>
    <xf numFmtId="164" fontId="1" fillId="0" borderId="1" xfId="1" applyFont="1" applyBorder="1" applyAlignment="1">
      <alignment vertical="center" wrapText="1"/>
    </xf>
    <xf numFmtId="0" fontId="2" fillId="0" borderId="4" xfId="0" applyFont="1" applyBorder="1" applyAlignment="1">
      <alignment horizontal="center" vertical="center" wrapText="1"/>
    </xf>
    <xf numFmtId="0" fontId="0" fillId="0" borderId="0" xfId="0" applyAlignment="1">
      <alignment horizontal="center"/>
    </xf>
    <xf numFmtId="164" fontId="1"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center"/>
    </xf>
    <xf numFmtId="0" fontId="2" fillId="0" borderId="5" xfId="0" applyFont="1" applyBorder="1" applyAlignment="1">
      <alignment wrapText="1"/>
    </xf>
    <xf numFmtId="0" fontId="1" fillId="0" borderId="4" xfId="0" applyFont="1" applyBorder="1" applyAlignment="1">
      <alignment horizontal="justify" vertical="center" wrapText="1"/>
    </xf>
    <xf numFmtId="164" fontId="2" fillId="3" borderId="6" xfId="0" applyNumberFormat="1" applyFont="1" applyFill="1" applyBorder="1"/>
    <xf numFmtId="0" fontId="0" fillId="0" borderId="1" xfId="0" applyBorder="1"/>
    <xf numFmtId="0" fontId="0" fillId="0" borderId="1" xfId="0" applyBorder="1" applyAlignment="1">
      <alignment horizontal="center"/>
    </xf>
    <xf numFmtId="165" fontId="0" fillId="0" borderId="1" xfId="0" applyNumberFormat="1" applyBorder="1"/>
    <xf numFmtId="0" fontId="0" fillId="0" borderId="1" xfId="0" applyBorder="1" applyAlignment="1">
      <alignment wrapText="1"/>
    </xf>
    <xf numFmtId="164" fontId="0" fillId="0" borderId="1" xfId="1" applyFont="1" applyBorder="1"/>
    <xf numFmtId="164" fontId="0" fillId="0" borderId="1" xfId="0" applyNumberFormat="1" applyBorder="1"/>
    <xf numFmtId="2" fontId="0" fillId="0" borderId="1" xfId="0" applyNumberFormat="1" applyBorder="1"/>
    <xf numFmtId="0" fontId="0" fillId="0" borderId="1" xfId="0" applyBorder="1" applyAlignment="1">
      <alignment horizontal="center" wrapText="1"/>
    </xf>
    <xf numFmtId="0" fontId="5" fillId="0" borderId="1" xfId="0" applyFont="1" applyBorder="1" applyAlignment="1">
      <alignment horizontal="center"/>
    </xf>
    <xf numFmtId="0" fontId="2" fillId="0" borderId="2" xfId="0" applyFont="1" applyBorder="1" applyAlignment="1">
      <alignment horizontal="center" vertical="center" wrapText="1"/>
    </xf>
    <xf numFmtId="0" fontId="1" fillId="2" borderId="1" xfId="0" applyFont="1" applyFill="1" applyBorder="1" applyAlignment="1" applyProtection="1">
      <alignment vertical="center" wrapText="1"/>
      <protection locked="0"/>
    </xf>
    <xf numFmtId="0" fontId="1" fillId="2" borderId="1" xfId="0" applyFont="1" applyFill="1" applyBorder="1" applyProtection="1">
      <protection locked="0"/>
    </xf>
    <xf numFmtId="164" fontId="2" fillId="2" borderId="1" xfId="1" applyFont="1" applyFill="1" applyBorder="1" applyAlignment="1" applyProtection="1">
      <alignment horizontal="left" vertical="center" wrapText="1"/>
      <protection locked="0"/>
    </xf>
    <xf numFmtId="164" fontId="2" fillId="0" borderId="1" xfId="0" applyNumberFormat="1" applyFont="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justify" vertical="center" wrapText="1"/>
    </xf>
    <xf numFmtId="0" fontId="1" fillId="0" borderId="2" xfId="0" applyFont="1" applyBorder="1" applyAlignment="1">
      <alignment horizontal="center" vertical="center" wrapText="1"/>
    </xf>
    <xf numFmtId="0" fontId="1" fillId="0" borderId="3" xfId="0" applyFont="1" applyBorder="1" applyAlignment="1">
      <alignment horizontal="justify" vertical="center" wrapText="1"/>
    </xf>
    <xf numFmtId="165" fontId="1" fillId="0" borderId="1"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2" xfId="0" applyFont="1" applyBorder="1" applyAlignment="1">
      <alignment horizontal="left" vertical="center" wrapText="1"/>
    </xf>
    <xf numFmtId="0" fontId="2" fillId="0" borderId="8"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2" fillId="2" borderId="1" xfId="0" applyNumberFormat="1" applyFont="1" applyFill="1" applyBorder="1" applyAlignment="1" applyProtection="1">
      <alignment horizontal="right" vertical="center" wrapText="1"/>
      <protection locked="0"/>
    </xf>
    <xf numFmtId="2" fontId="2" fillId="2" borderId="2" xfId="0" applyNumberFormat="1" applyFont="1" applyFill="1" applyBorder="1" applyAlignment="1" applyProtection="1">
      <alignment horizontal="right" vertical="center" wrapText="1"/>
      <protection locked="0"/>
    </xf>
    <xf numFmtId="2" fontId="2" fillId="0" borderId="1" xfId="0" applyNumberFormat="1" applyFont="1" applyBorder="1" applyAlignment="1">
      <alignment horizontal="right" vertical="center" wrapText="1"/>
    </xf>
    <xf numFmtId="0" fontId="2" fillId="0" borderId="1" xfId="0" applyFont="1" applyBorder="1" applyAlignment="1">
      <alignment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2" fillId="0" borderId="0" xfId="0" applyFont="1" applyAlignment="1">
      <alignment horizontal="center" vertical="center"/>
    </xf>
    <xf numFmtId="2" fontId="1" fillId="0" borderId="0" xfId="0" applyNumberFormat="1" applyFont="1"/>
    <xf numFmtId="0" fontId="1" fillId="0" borderId="0" xfId="0" applyFont="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xf>
    <xf numFmtId="0" fontId="1" fillId="0" borderId="1" xfId="0" applyFont="1" applyBorder="1" applyAlignment="1">
      <alignment horizontal="center"/>
    </xf>
    <xf numFmtId="0" fontId="1" fillId="0" borderId="1" xfId="0" applyFont="1" applyBorder="1"/>
    <xf numFmtId="2" fontId="1" fillId="0" borderId="1" xfId="0" applyNumberFormat="1" applyFont="1" applyBorder="1"/>
    <xf numFmtId="0" fontId="2" fillId="0" borderId="1" xfId="0" applyFont="1" applyBorder="1"/>
    <xf numFmtId="165" fontId="2" fillId="0" borderId="1" xfId="0" applyNumberFormat="1" applyFont="1" applyBorder="1"/>
    <xf numFmtId="0" fontId="1" fillId="0" borderId="1" xfId="0" applyFont="1" applyBorder="1" applyAlignment="1">
      <alignment wrapText="1"/>
    </xf>
    <xf numFmtId="0" fontId="1" fillId="0" borderId="1" xfId="0" applyFont="1" applyBorder="1" applyAlignment="1">
      <alignment horizontal="center" wrapText="1"/>
    </xf>
    <xf numFmtId="2" fontId="1" fillId="0" borderId="1" xfId="1" applyNumberFormat="1" applyFont="1" applyBorder="1" applyAlignment="1">
      <alignment vertical="center"/>
    </xf>
    <xf numFmtId="2" fontId="1" fillId="0" borderId="1" xfId="1" applyNumberFormat="1" applyFont="1" applyBorder="1"/>
    <xf numFmtId="165" fontId="1" fillId="0" borderId="1" xfId="0" applyNumberFormat="1" applyFont="1" applyBorder="1"/>
    <xf numFmtId="0" fontId="2" fillId="0" borderId="0" xfId="0" applyFont="1"/>
    <xf numFmtId="0" fontId="3" fillId="0" borderId="0" xfId="0" applyFont="1" applyAlignment="1">
      <alignment horizontal="center"/>
    </xf>
    <xf numFmtId="0" fontId="2" fillId="0" borderId="0" xfId="0" applyFont="1" applyAlignment="1">
      <alignment horizontal="center"/>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Alignment="1">
      <alignment horizontal="left" wrapText="1"/>
    </xf>
    <xf numFmtId="0" fontId="1" fillId="0" borderId="0" xfId="0" applyFont="1" applyAlignment="1">
      <alignment horizontal="left"/>
    </xf>
    <xf numFmtId="0" fontId="1" fillId="0" borderId="0" xfId="0" applyFont="1" applyAlignment="1">
      <alignment horizontal="center"/>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2" borderId="4" xfId="0" applyFont="1" applyFill="1" applyBorder="1" applyAlignment="1" applyProtection="1">
      <alignment horizontal="right" vertical="center" wrapText="1"/>
      <protection locked="0"/>
    </xf>
    <xf numFmtId="0" fontId="2" fillId="2" borderId="5" xfId="0" applyFont="1" applyFill="1" applyBorder="1" applyAlignment="1" applyProtection="1">
      <alignment horizontal="right" vertical="center" wrapText="1"/>
      <protection locked="0"/>
    </xf>
    <xf numFmtId="0" fontId="2" fillId="2" borderId="6" xfId="0" applyFont="1" applyFill="1" applyBorder="1" applyAlignment="1" applyProtection="1">
      <alignment horizontal="right" vertical="center" wrapText="1"/>
      <protection locked="0"/>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2" fontId="2" fillId="0" borderId="5" xfId="1" applyNumberFormat="1" applyFont="1" applyFill="1" applyBorder="1" applyAlignment="1">
      <alignment horizontal="center" vertical="center" wrapText="1"/>
    </xf>
    <xf numFmtId="2" fontId="2" fillId="0" borderId="6" xfId="1" applyNumberFormat="1" applyFont="1" applyFill="1" applyBorder="1" applyAlignment="1">
      <alignment horizontal="center" vertical="center" wrapText="1"/>
    </xf>
    <xf numFmtId="0" fontId="1" fillId="0" borderId="7" xfId="0" applyFont="1" applyBorder="1" applyAlignment="1">
      <alignment horizontal="center" vertical="center" wrapText="1"/>
    </xf>
    <xf numFmtId="2" fontId="2" fillId="0" borderId="7" xfId="0" applyNumberFormat="1" applyFont="1" applyBorder="1" applyAlignment="1">
      <alignment horizontal="center" vertical="center" wrapText="1"/>
    </xf>
    <xf numFmtId="2" fontId="2" fillId="0" borderId="5" xfId="0" applyNumberFormat="1" applyFont="1" applyBorder="1" applyAlignment="1">
      <alignment horizontal="center" vertical="center" wrapText="1"/>
    </xf>
    <xf numFmtId="2" fontId="2" fillId="0" borderId="6" xfId="0" applyNumberFormat="1" applyFont="1" applyBorder="1" applyAlignment="1">
      <alignment horizontal="center" vertical="center" wrapText="1"/>
    </xf>
    <xf numFmtId="0" fontId="0" fillId="0" borderId="1" xfId="0"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1" fillId="0" borderId="0" xfId="0" applyFont="1"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E8EDE-0D3B-42A3-AEA4-958C235DB1EE}">
  <dimension ref="A3:O32"/>
  <sheetViews>
    <sheetView tabSelected="1" workbookViewId="0">
      <selection activeCell="C17" sqref="C17"/>
    </sheetView>
  </sheetViews>
  <sheetFormatPr defaultRowHeight="14.5" x14ac:dyDescent="0.35"/>
  <cols>
    <col min="1" max="1" width="8.7265625" style="50"/>
  </cols>
  <sheetData>
    <row r="3" spans="1:15" ht="15.5" x14ac:dyDescent="0.35">
      <c r="C3" s="63" t="s">
        <v>92</v>
      </c>
      <c r="D3" s="63"/>
      <c r="E3" s="63"/>
      <c r="F3" s="63"/>
      <c r="G3" s="63"/>
      <c r="H3" s="63"/>
      <c r="I3" s="63"/>
      <c r="J3" s="63"/>
    </row>
    <row r="5" spans="1:15" ht="15.5" x14ac:dyDescent="0.35">
      <c r="C5" s="63" t="s">
        <v>0</v>
      </c>
      <c r="D5" s="63"/>
      <c r="E5" s="63"/>
      <c r="F5" s="63"/>
      <c r="G5" s="63"/>
      <c r="H5" s="63"/>
      <c r="I5" s="63"/>
      <c r="J5" s="63"/>
    </row>
    <row r="8" spans="1:15" x14ac:dyDescent="0.35">
      <c r="C8" s="64" t="s">
        <v>1</v>
      </c>
      <c r="D8" s="64"/>
      <c r="E8" s="64"/>
      <c r="F8" s="64"/>
      <c r="G8" s="64"/>
      <c r="H8" s="64"/>
      <c r="I8" s="64"/>
      <c r="J8" s="64"/>
    </row>
    <row r="11" spans="1:15" x14ac:dyDescent="0.35">
      <c r="A11" s="47" t="s">
        <v>2</v>
      </c>
      <c r="B11" s="1"/>
      <c r="C11" s="1"/>
      <c r="D11" s="1"/>
      <c r="E11" s="1"/>
      <c r="F11" s="1"/>
      <c r="G11" s="1"/>
      <c r="H11" s="1"/>
    </row>
    <row r="12" spans="1:15" ht="25.5" customHeight="1" x14ac:dyDescent="0.35">
      <c r="A12" s="49">
        <v>1</v>
      </c>
      <c r="B12" s="66" t="s">
        <v>3</v>
      </c>
      <c r="C12" s="66"/>
      <c r="D12" s="66"/>
      <c r="E12" s="66"/>
      <c r="F12" s="66"/>
      <c r="G12" s="66"/>
      <c r="H12" s="66"/>
      <c r="I12" s="66"/>
      <c r="J12" s="66"/>
      <c r="K12" s="66"/>
      <c r="L12" s="66"/>
      <c r="M12" s="66"/>
      <c r="N12" s="66"/>
      <c r="O12" s="66"/>
    </row>
    <row r="13" spans="1:15" x14ac:dyDescent="0.35">
      <c r="A13" s="49"/>
      <c r="B13" s="46"/>
      <c r="C13" s="46"/>
      <c r="D13" s="46"/>
      <c r="E13" s="46"/>
      <c r="F13" s="46"/>
      <c r="G13" s="46"/>
      <c r="H13" s="46"/>
      <c r="I13" s="46"/>
      <c r="J13" s="46"/>
      <c r="K13" s="46"/>
      <c r="L13" s="46"/>
      <c r="M13" s="46"/>
      <c r="N13" s="46"/>
      <c r="O13" s="46"/>
    </row>
    <row r="14" spans="1:15" ht="36" customHeight="1" x14ac:dyDescent="0.35">
      <c r="A14" s="49">
        <v>2</v>
      </c>
      <c r="B14" s="65" t="s">
        <v>4</v>
      </c>
      <c r="C14" s="65"/>
      <c r="D14" s="65"/>
      <c r="E14" s="65"/>
      <c r="F14" s="65"/>
      <c r="G14" s="65"/>
      <c r="H14" s="65"/>
      <c r="I14" s="65"/>
      <c r="J14" s="65"/>
      <c r="K14" s="65"/>
      <c r="L14" s="65"/>
      <c r="M14" s="65"/>
      <c r="N14" s="65"/>
      <c r="O14" s="65"/>
    </row>
    <row r="15" spans="1:15" ht="13" customHeight="1" x14ac:dyDescent="0.35">
      <c r="A15" s="49"/>
      <c r="B15" s="45"/>
      <c r="C15" s="45"/>
      <c r="D15" s="45"/>
      <c r="E15" s="45"/>
      <c r="F15" s="45"/>
      <c r="G15" s="45"/>
      <c r="H15" s="45"/>
      <c r="I15" s="45"/>
      <c r="J15" s="45"/>
      <c r="K15" s="45"/>
      <c r="L15" s="45"/>
      <c r="M15" s="45"/>
      <c r="N15" s="45"/>
      <c r="O15" s="45"/>
    </row>
    <row r="16" spans="1:15" ht="33" customHeight="1" x14ac:dyDescent="0.35">
      <c r="A16" s="49">
        <v>3</v>
      </c>
      <c r="B16" s="67" t="s">
        <v>5</v>
      </c>
      <c r="C16" s="68"/>
      <c r="D16" s="68"/>
      <c r="E16" s="68"/>
      <c r="F16" s="68"/>
      <c r="G16" s="68"/>
      <c r="H16" s="68"/>
      <c r="I16" s="68"/>
      <c r="J16" s="68"/>
      <c r="K16" s="68"/>
      <c r="L16" s="68"/>
      <c r="M16" s="68"/>
      <c r="N16" s="68"/>
      <c r="O16" s="68"/>
    </row>
    <row r="17" spans="1:15" x14ac:dyDescent="0.35">
      <c r="A17" s="49"/>
      <c r="B17" s="1"/>
      <c r="C17" s="1"/>
      <c r="D17" s="1"/>
      <c r="E17" s="1"/>
      <c r="F17" s="1"/>
      <c r="G17" s="1"/>
      <c r="H17" s="1"/>
      <c r="I17" s="1"/>
      <c r="J17" s="1"/>
      <c r="K17" s="1"/>
      <c r="L17" s="1"/>
      <c r="M17" s="1"/>
      <c r="N17" s="1"/>
      <c r="O17" s="1"/>
    </row>
    <row r="18" spans="1:15" ht="35.15" customHeight="1" x14ac:dyDescent="0.35">
      <c r="A18" s="49">
        <v>4</v>
      </c>
      <c r="B18" s="67" t="s">
        <v>6</v>
      </c>
      <c r="C18" s="68"/>
      <c r="D18" s="68"/>
      <c r="E18" s="68"/>
      <c r="F18" s="68"/>
      <c r="G18" s="68"/>
      <c r="H18" s="68"/>
      <c r="I18" s="68"/>
      <c r="J18" s="68"/>
      <c r="K18" s="68"/>
      <c r="L18" s="68"/>
      <c r="M18" s="68"/>
      <c r="N18" s="68"/>
      <c r="O18" s="68"/>
    </row>
    <row r="19" spans="1:15" x14ac:dyDescent="0.35">
      <c r="A19" s="49"/>
      <c r="B19" s="1"/>
      <c r="C19" s="1"/>
      <c r="D19" s="1"/>
      <c r="E19" s="1"/>
      <c r="F19" s="1"/>
      <c r="G19" s="1"/>
      <c r="H19" s="1"/>
      <c r="I19" s="1"/>
      <c r="J19" s="1"/>
      <c r="K19" s="1"/>
      <c r="L19" s="1"/>
      <c r="M19" s="1"/>
      <c r="N19" s="1"/>
      <c r="O19" s="1"/>
    </row>
    <row r="20" spans="1:15" ht="33.75" customHeight="1" x14ac:dyDescent="0.35">
      <c r="A20" s="49">
        <v>5</v>
      </c>
      <c r="B20" s="67" t="s">
        <v>7</v>
      </c>
      <c r="C20" s="67"/>
      <c r="D20" s="67"/>
      <c r="E20" s="67"/>
      <c r="F20" s="67"/>
      <c r="G20" s="67"/>
      <c r="H20" s="67"/>
      <c r="I20" s="67"/>
      <c r="J20" s="67"/>
      <c r="K20" s="67"/>
      <c r="L20" s="67"/>
      <c r="M20" s="67"/>
      <c r="N20" s="67"/>
      <c r="O20" s="67"/>
    </row>
    <row r="21" spans="1:15" x14ac:dyDescent="0.35">
      <c r="A21" s="49"/>
      <c r="B21" s="1"/>
      <c r="C21" s="1"/>
      <c r="D21" s="1"/>
      <c r="E21" s="1"/>
      <c r="F21" s="1"/>
      <c r="G21" s="1"/>
      <c r="H21" s="1"/>
      <c r="I21" s="1"/>
      <c r="J21" s="1"/>
      <c r="K21" s="1"/>
      <c r="L21" s="1"/>
      <c r="M21" s="1"/>
      <c r="N21" s="1"/>
      <c r="O21" s="1"/>
    </row>
    <row r="22" spans="1:15" ht="26.15" customHeight="1" x14ac:dyDescent="0.35">
      <c r="A22" s="49">
        <v>6</v>
      </c>
      <c r="B22" s="67" t="s">
        <v>8</v>
      </c>
      <c r="C22" s="67"/>
      <c r="D22" s="67"/>
      <c r="E22" s="67"/>
      <c r="F22" s="67"/>
      <c r="G22" s="67"/>
      <c r="H22" s="67"/>
      <c r="I22" s="67"/>
      <c r="J22" s="67"/>
      <c r="K22" s="67"/>
      <c r="L22" s="67"/>
      <c r="M22" s="67"/>
      <c r="N22" s="67"/>
      <c r="O22" s="67"/>
    </row>
    <row r="23" spans="1:15" x14ac:dyDescent="0.35">
      <c r="A23" s="49"/>
      <c r="B23" s="1"/>
      <c r="C23" s="1"/>
      <c r="D23" s="1"/>
      <c r="E23" s="1"/>
      <c r="F23" s="1"/>
      <c r="G23" s="1"/>
      <c r="H23" s="1"/>
      <c r="I23" s="1"/>
      <c r="J23" s="1"/>
      <c r="K23" s="1"/>
      <c r="L23" s="1"/>
      <c r="M23" s="1"/>
      <c r="N23" s="1"/>
      <c r="O23" s="1"/>
    </row>
    <row r="24" spans="1:15" ht="34" customHeight="1" x14ac:dyDescent="0.35">
      <c r="A24" s="49">
        <v>7</v>
      </c>
      <c r="B24" s="67" t="s">
        <v>9</v>
      </c>
      <c r="C24" s="68"/>
      <c r="D24" s="68"/>
      <c r="E24" s="68"/>
      <c r="F24" s="68"/>
      <c r="G24" s="68"/>
      <c r="H24" s="68"/>
      <c r="I24" s="68"/>
      <c r="J24" s="68"/>
      <c r="K24" s="68"/>
      <c r="L24" s="68"/>
      <c r="M24" s="68"/>
      <c r="N24" s="68"/>
      <c r="O24" s="68"/>
    </row>
    <row r="25" spans="1:15" x14ac:dyDescent="0.35">
      <c r="A25" s="49"/>
      <c r="B25" s="1"/>
      <c r="C25" s="1"/>
      <c r="D25" s="1"/>
      <c r="E25" s="1"/>
      <c r="F25" s="1"/>
      <c r="G25" s="1"/>
      <c r="H25" s="1"/>
      <c r="I25" s="1"/>
      <c r="J25" s="1"/>
      <c r="K25" s="1"/>
      <c r="L25" s="1"/>
      <c r="M25" s="1"/>
      <c r="N25" s="1"/>
      <c r="O25" s="1"/>
    </row>
    <row r="26" spans="1:15" ht="45.65" customHeight="1" x14ac:dyDescent="0.35">
      <c r="A26" s="49">
        <v>8</v>
      </c>
      <c r="B26" s="67" t="s">
        <v>10</v>
      </c>
      <c r="C26" s="67"/>
      <c r="D26" s="67"/>
      <c r="E26" s="67"/>
      <c r="F26" s="67"/>
      <c r="G26" s="67"/>
      <c r="H26" s="67"/>
      <c r="I26" s="67"/>
      <c r="J26" s="67"/>
      <c r="K26" s="67"/>
      <c r="L26" s="67"/>
      <c r="M26" s="67"/>
      <c r="N26" s="67"/>
      <c r="O26" s="67"/>
    </row>
    <row r="27" spans="1:15" x14ac:dyDescent="0.35">
      <c r="A27" s="49"/>
      <c r="B27" s="1"/>
      <c r="C27" s="1"/>
      <c r="D27" s="1"/>
      <c r="E27" s="1"/>
      <c r="F27" s="1"/>
      <c r="G27" s="1"/>
      <c r="H27" s="1"/>
      <c r="I27" s="1"/>
      <c r="J27" s="1"/>
      <c r="K27" s="1"/>
      <c r="L27" s="1"/>
      <c r="M27" s="1"/>
      <c r="N27" s="1"/>
      <c r="O27" s="1"/>
    </row>
    <row r="28" spans="1:15" ht="41.5" customHeight="1" x14ac:dyDescent="0.35">
      <c r="A28" s="49">
        <v>9</v>
      </c>
      <c r="B28" s="67" t="s">
        <v>11</v>
      </c>
      <c r="C28" s="68"/>
      <c r="D28" s="68"/>
      <c r="E28" s="68"/>
      <c r="F28" s="68"/>
      <c r="G28" s="68"/>
      <c r="H28" s="68"/>
      <c r="I28" s="68"/>
      <c r="J28" s="68"/>
      <c r="K28" s="68"/>
      <c r="L28" s="68"/>
      <c r="M28" s="68"/>
      <c r="N28" s="68"/>
      <c r="O28" s="68"/>
    </row>
    <row r="29" spans="1:15" x14ac:dyDescent="0.35">
      <c r="A29" s="49"/>
      <c r="B29" s="1"/>
      <c r="C29" s="1"/>
      <c r="D29" s="1"/>
      <c r="E29" s="1"/>
      <c r="F29" s="1"/>
      <c r="G29" s="1"/>
      <c r="H29" s="1"/>
      <c r="I29" s="1"/>
      <c r="J29" s="1"/>
      <c r="K29" s="1"/>
      <c r="L29" s="1"/>
      <c r="M29" s="1"/>
      <c r="N29" s="1"/>
      <c r="O29" s="1"/>
    </row>
    <row r="30" spans="1:15" x14ac:dyDescent="0.35">
      <c r="A30" s="49"/>
      <c r="B30" s="1"/>
      <c r="C30" s="1"/>
      <c r="D30" s="1"/>
      <c r="E30" s="1"/>
      <c r="F30" s="1"/>
      <c r="G30" s="1"/>
      <c r="H30" s="1"/>
      <c r="I30" s="1"/>
      <c r="J30" s="1"/>
      <c r="K30" s="1"/>
      <c r="L30" s="1"/>
      <c r="M30" s="1"/>
      <c r="N30" s="1"/>
      <c r="O30" s="1"/>
    </row>
    <row r="31" spans="1:15" x14ac:dyDescent="0.35">
      <c r="A31" s="49"/>
      <c r="B31" s="1"/>
      <c r="C31" s="1"/>
      <c r="D31" s="1"/>
      <c r="E31" s="1"/>
      <c r="F31" s="1"/>
      <c r="G31" s="1"/>
      <c r="H31" s="1"/>
      <c r="I31" s="1"/>
      <c r="J31" s="1"/>
      <c r="K31" s="1"/>
      <c r="L31" s="1"/>
      <c r="M31" s="1"/>
      <c r="N31" s="1"/>
      <c r="O31" s="1"/>
    </row>
    <row r="32" spans="1:15" x14ac:dyDescent="0.35">
      <c r="A32" s="49"/>
      <c r="B32" s="69" t="s">
        <v>12</v>
      </c>
      <c r="C32" s="69"/>
      <c r="D32" s="69"/>
      <c r="E32" s="69"/>
      <c r="F32" s="1"/>
      <c r="G32" s="1"/>
      <c r="H32" s="1"/>
      <c r="I32" s="1"/>
      <c r="J32" s="1"/>
      <c r="K32" s="1"/>
      <c r="L32" s="1"/>
      <c r="M32" s="1"/>
      <c r="N32" s="1"/>
      <c r="O32" s="1"/>
    </row>
  </sheetData>
  <mergeCells count="13">
    <mergeCell ref="B16:O16"/>
    <mergeCell ref="B26:O26"/>
    <mergeCell ref="B28:O28"/>
    <mergeCell ref="B32:E32"/>
    <mergeCell ref="B18:O18"/>
    <mergeCell ref="B20:O20"/>
    <mergeCell ref="B22:O22"/>
    <mergeCell ref="B24:O24"/>
    <mergeCell ref="C3:J3"/>
    <mergeCell ref="C5:J5"/>
    <mergeCell ref="C8:J8"/>
    <mergeCell ref="B14:O14"/>
    <mergeCell ref="B12:O1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42932-0EC9-4218-B541-377AFADE0D1F}">
  <sheetPr>
    <pageSetUpPr fitToPage="1"/>
  </sheetPr>
  <dimension ref="B1:M32"/>
  <sheetViews>
    <sheetView topLeftCell="A4" zoomScale="90" zoomScaleNormal="90" workbookViewId="0">
      <selection activeCell="E8" sqref="E8"/>
    </sheetView>
  </sheetViews>
  <sheetFormatPr defaultColWidth="8.7265625" defaultRowHeight="36" customHeight="1" x14ac:dyDescent="0.3"/>
  <cols>
    <col min="1" max="1" width="8.7265625" style="1"/>
    <col min="2" max="2" width="6.81640625" style="1" customWidth="1"/>
    <col min="3" max="3" width="47.54296875" style="1" customWidth="1"/>
    <col min="4" max="4" width="10.453125" style="14" customWidth="1"/>
    <col min="5" max="5" width="12.1796875" style="1" customWidth="1"/>
    <col min="6" max="6" width="16.81640625" style="1" customWidth="1"/>
    <col min="7" max="7" width="19.453125" style="1" customWidth="1"/>
    <col min="8" max="8" width="18.1796875" style="1" customWidth="1"/>
    <col min="9" max="9" width="15.453125" style="1" customWidth="1"/>
    <col min="10" max="10" width="15" style="1" customWidth="1"/>
    <col min="11" max="11" width="12.1796875" style="1" customWidth="1"/>
    <col min="12" max="12" width="16.1796875" style="1" customWidth="1"/>
    <col min="13" max="13" width="30.7265625" style="1" customWidth="1"/>
    <col min="14" max="16384" width="8.7265625" style="1"/>
  </cols>
  <sheetData>
    <row r="1" spans="2:13" ht="27" customHeight="1" x14ac:dyDescent="0.3">
      <c r="C1" s="70" t="s">
        <v>13</v>
      </c>
      <c r="D1" s="70"/>
      <c r="E1" s="70"/>
      <c r="F1" s="70"/>
      <c r="G1" s="70"/>
      <c r="H1" s="70"/>
      <c r="I1" s="70"/>
      <c r="J1" s="70"/>
      <c r="K1" s="70"/>
      <c r="L1" s="70"/>
      <c r="M1" s="70"/>
    </row>
    <row r="2" spans="2:13" ht="28.5" customHeight="1" x14ac:dyDescent="0.3">
      <c r="C2" s="75" t="s">
        <v>14</v>
      </c>
      <c r="D2" s="75"/>
      <c r="E2" s="75"/>
      <c r="F2" s="75"/>
      <c r="G2" s="75"/>
      <c r="H2" s="75"/>
      <c r="I2" s="75"/>
      <c r="J2" s="75"/>
      <c r="K2" s="75"/>
      <c r="L2" s="75"/>
      <c r="M2" s="75"/>
    </row>
    <row r="3" spans="2:13" ht="14.5" customHeight="1" x14ac:dyDescent="0.3">
      <c r="B3" s="71" t="s">
        <v>15</v>
      </c>
      <c r="C3" s="71" t="s">
        <v>16</v>
      </c>
      <c r="D3" s="73" t="s">
        <v>17</v>
      </c>
      <c r="E3" s="73" t="s">
        <v>18</v>
      </c>
      <c r="F3" s="73" t="s">
        <v>19</v>
      </c>
      <c r="G3" s="71" t="s">
        <v>20</v>
      </c>
      <c r="H3" s="71" t="s">
        <v>21</v>
      </c>
      <c r="I3" s="73" t="s">
        <v>22</v>
      </c>
      <c r="J3" s="71" t="s">
        <v>23</v>
      </c>
      <c r="K3" s="71" t="s">
        <v>24</v>
      </c>
      <c r="L3" s="73" t="s">
        <v>25</v>
      </c>
      <c r="M3" s="71" t="s">
        <v>26</v>
      </c>
    </row>
    <row r="4" spans="2:13" ht="67" customHeight="1" x14ac:dyDescent="0.3">
      <c r="B4" s="72"/>
      <c r="C4" s="71"/>
      <c r="D4" s="74"/>
      <c r="E4" s="74"/>
      <c r="F4" s="74"/>
      <c r="G4" s="71"/>
      <c r="H4" s="71"/>
      <c r="I4" s="74"/>
      <c r="J4" s="71"/>
      <c r="K4" s="71"/>
      <c r="L4" s="74"/>
      <c r="M4" s="71"/>
    </row>
    <row r="5" spans="2:13" ht="17.5" customHeight="1" x14ac:dyDescent="0.3">
      <c r="B5" s="72"/>
      <c r="C5" s="71"/>
      <c r="D5" s="2" t="s">
        <v>27</v>
      </c>
      <c r="E5" s="2" t="s">
        <v>28</v>
      </c>
      <c r="F5" s="2" t="s">
        <v>29</v>
      </c>
      <c r="G5" s="2" t="s">
        <v>30</v>
      </c>
      <c r="H5" s="2" t="s">
        <v>31</v>
      </c>
      <c r="I5" s="2" t="s">
        <v>32</v>
      </c>
      <c r="J5" s="2" t="s">
        <v>33</v>
      </c>
      <c r="K5" s="2" t="s">
        <v>34</v>
      </c>
      <c r="L5" s="2" t="s">
        <v>35</v>
      </c>
      <c r="M5" s="2" t="s">
        <v>36</v>
      </c>
    </row>
    <row r="6" spans="2:13" ht="15" customHeight="1" x14ac:dyDescent="0.3">
      <c r="B6" s="72"/>
      <c r="C6" s="71"/>
      <c r="D6" s="2" t="s">
        <v>37</v>
      </c>
      <c r="E6" s="2" t="s">
        <v>38</v>
      </c>
      <c r="F6" s="2" t="s">
        <v>39</v>
      </c>
      <c r="G6" s="2" t="s">
        <v>39</v>
      </c>
      <c r="H6" s="2" t="s">
        <v>39</v>
      </c>
      <c r="I6" s="2" t="s">
        <v>39</v>
      </c>
      <c r="J6" s="2" t="s">
        <v>39</v>
      </c>
      <c r="K6" s="2" t="s">
        <v>39</v>
      </c>
      <c r="L6" s="2" t="s">
        <v>39</v>
      </c>
      <c r="M6" s="2" t="s">
        <v>39</v>
      </c>
    </row>
    <row r="7" spans="2:13" ht="25" customHeight="1" x14ac:dyDescent="0.3">
      <c r="B7" s="2">
        <v>1</v>
      </c>
      <c r="C7" s="38" t="s">
        <v>40</v>
      </c>
      <c r="D7" s="76"/>
      <c r="E7" s="77"/>
      <c r="F7" s="77"/>
      <c r="G7" s="77"/>
      <c r="H7" s="77"/>
      <c r="I7" s="77"/>
      <c r="J7" s="77"/>
      <c r="K7" s="77"/>
      <c r="L7" s="77"/>
      <c r="M7" s="78"/>
    </row>
    <row r="8" spans="2:13" ht="25" customHeight="1" x14ac:dyDescent="0.3">
      <c r="B8" s="9" t="s">
        <v>41</v>
      </c>
      <c r="C8" s="7" t="s">
        <v>42</v>
      </c>
      <c r="D8" s="12">
        <v>540</v>
      </c>
      <c r="E8" s="41">
        <v>650</v>
      </c>
      <c r="F8" s="30">
        <v>20000000</v>
      </c>
      <c r="G8" s="8">
        <f>F8*E8</f>
        <v>13000000000</v>
      </c>
      <c r="H8" s="28"/>
      <c r="I8" s="28"/>
      <c r="J8" s="28"/>
      <c r="K8" s="28"/>
      <c r="L8" s="28"/>
      <c r="M8" s="11">
        <f>SUM(G8:L8)</f>
        <v>13000000000</v>
      </c>
    </row>
    <row r="9" spans="2:13" ht="25" customHeight="1" x14ac:dyDescent="0.3">
      <c r="B9" s="9" t="s">
        <v>43</v>
      </c>
      <c r="C9" s="7" t="s">
        <v>44</v>
      </c>
      <c r="D9" s="12">
        <v>545</v>
      </c>
      <c r="E9" s="41">
        <v>0</v>
      </c>
      <c r="F9" s="30">
        <v>0</v>
      </c>
      <c r="G9" s="8">
        <f t="shared" ref="G9:G14" si="0">F9*E9</f>
        <v>0</v>
      </c>
      <c r="H9" s="28"/>
      <c r="I9" s="28"/>
      <c r="J9" s="28"/>
      <c r="K9" s="28"/>
      <c r="L9" s="28"/>
      <c r="M9" s="11">
        <f t="shared" ref="M9:M14" si="1">SUM(G9:L9)</f>
        <v>0</v>
      </c>
    </row>
    <row r="10" spans="2:13" ht="25" customHeight="1" x14ac:dyDescent="0.3">
      <c r="B10" s="9" t="s">
        <v>45</v>
      </c>
      <c r="C10" s="7" t="s">
        <v>46</v>
      </c>
      <c r="D10" s="12">
        <v>550</v>
      </c>
      <c r="E10" s="41">
        <v>0</v>
      </c>
      <c r="F10" s="30">
        <v>0</v>
      </c>
      <c r="G10" s="8">
        <f t="shared" si="0"/>
        <v>0</v>
      </c>
      <c r="H10" s="28"/>
      <c r="I10" s="28"/>
      <c r="J10" s="28"/>
      <c r="K10" s="28"/>
      <c r="L10" s="28"/>
      <c r="M10" s="11">
        <f t="shared" si="1"/>
        <v>0</v>
      </c>
    </row>
    <row r="11" spans="2:13" ht="25" customHeight="1" x14ac:dyDescent="0.3">
      <c r="B11" s="9" t="s">
        <v>47</v>
      </c>
      <c r="C11" s="7" t="s">
        <v>48</v>
      </c>
      <c r="D11" s="12">
        <v>555</v>
      </c>
      <c r="E11" s="41"/>
      <c r="F11" s="30">
        <v>20000000</v>
      </c>
      <c r="G11" s="8">
        <f t="shared" si="0"/>
        <v>0</v>
      </c>
      <c r="H11" s="28"/>
      <c r="I11" s="28"/>
      <c r="J11" s="28"/>
      <c r="K11" s="28"/>
      <c r="L11" s="28"/>
      <c r="M11" s="11">
        <f t="shared" si="1"/>
        <v>0</v>
      </c>
    </row>
    <row r="12" spans="2:13" ht="25" customHeight="1" x14ac:dyDescent="0.3">
      <c r="B12" s="9" t="s">
        <v>49</v>
      </c>
      <c r="C12" s="7" t="s">
        <v>50</v>
      </c>
      <c r="D12" s="12">
        <v>560</v>
      </c>
      <c r="E12" s="41">
        <v>0</v>
      </c>
      <c r="F12" s="30">
        <v>0</v>
      </c>
      <c r="G12" s="8">
        <f t="shared" si="0"/>
        <v>0</v>
      </c>
      <c r="H12" s="28"/>
      <c r="I12" s="28"/>
      <c r="J12" s="28"/>
      <c r="K12" s="28"/>
      <c r="L12" s="28"/>
      <c r="M12" s="11">
        <f t="shared" si="1"/>
        <v>0</v>
      </c>
    </row>
    <row r="13" spans="2:13" ht="25" customHeight="1" x14ac:dyDescent="0.3">
      <c r="B13" s="9" t="s">
        <v>51</v>
      </c>
      <c r="C13" s="7" t="s">
        <v>52</v>
      </c>
      <c r="D13" s="12">
        <v>565</v>
      </c>
      <c r="E13" s="41"/>
      <c r="F13" s="30">
        <v>20000000</v>
      </c>
      <c r="G13" s="8">
        <f t="shared" si="0"/>
        <v>0</v>
      </c>
      <c r="H13" s="28"/>
      <c r="I13" s="28"/>
      <c r="J13" s="28"/>
      <c r="K13" s="28"/>
      <c r="L13" s="28"/>
      <c r="M13" s="11">
        <f t="shared" si="1"/>
        <v>0</v>
      </c>
    </row>
    <row r="14" spans="2:13" ht="25" customHeight="1" x14ac:dyDescent="0.3">
      <c r="B14" s="37" t="s">
        <v>53</v>
      </c>
      <c r="C14" s="7" t="s">
        <v>54</v>
      </c>
      <c r="D14" s="12">
        <v>570</v>
      </c>
      <c r="E14" s="42"/>
      <c r="F14" s="30">
        <v>0</v>
      </c>
      <c r="G14" s="8">
        <f t="shared" si="0"/>
        <v>0</v>
      </c>
      <c r="H14" s="28"/>
      <c r="I14" s="28"/>
      <c r="J14" s="28"/>
      <c r="K14" s="28"/>
      <c r="L14" s="28"/>
      <c r="M14" s="11">
        <f t="shared" si="1"/>
        <v>0</v>
      </c>
    </row>
    <row r="15" spans="2:13" ht="25" customHeight="1" x14ac:dyDescent="0.3">
      <c r="B15" s="37" t="s">
        <v>55</v>
      </c>
      <c r="C15" s="7" t="s">
        <v>56</v>
      </c>
      <c r="D15" s="12"/>
      <c r="E15" s="43">
        <f>SUM(E8:E14)</f>
        <v>650</v>
      </c>
      <c r="F15" s="85"/>
      <c r="G15" s="85"/>
      <c r="H15" s="85"/>
      <c r="I15" s="85"/>
      <c r="J15" s="85"/>
      <c r="K15" s="85"/>
      <c r="L15" s="85"/>
      <c r="M15" s="86"/>
    </row>
    <row r="16" spans="2:13" ht="40.5" customHeight="1" x14ac:dyDescent="0.3">
      <c r="B16" s="2">
        <v>2</v>
      </c>
      <c r="C16" s="16" t="s">
        <v>57</v>
      </c>
      <c r="D16" s="36">
        <f>(D8*E8+D9*E9+D10*E10+D11*E11+D12*E12+D13*E13+D14*E14)/SUM(E8:E14)</f>
        <v>540</v>
      </c>
      <c r="E16" s="88"/>
      <c r="F16" s="89"/>
      <c r="G16" s="89"/>
      <c r="H16" s="89"/>
      <c r="I16" s="89"/>
      <c r="J16" s="89"/>
      <c r="K16" s="89"/>
      <c r="L16" s="89"/>
      <c r="M16" s="90"/>
    </row>
    <row r="17" spans="2:13" ht="28.5" customHeight="1" x14ac:dyDescent="0.3">
      <c r="B17" s="2">
        <v>3</v>
      </c>
      <c r="C17" s="7" t="s">
        <v>58</v>
      </c>
      <c r="D17" s="82"/>
      <c r="E17" s="83"/>
      <c r="F17" s="83"/>
      <c r="G17" s="83"/>
      <c r="H17" s="83"/>
      <c r="I17" s="83"/>
      <c r="J17" s="83"/>
      <c r="K17" s="83"/>
      <c r="L17" s="83"/>
      <c r="M17" s="84"/>
    </row>
    <row r="18" spans="2:13" ht="25" customHeight="1" x14ac:dyDescent="0.3">
      <c r="B18" s="39" t="s">
        <v>41</v>
      </c>
      <c r="C18" s="7" t="s">
        <v>42</v>
      </c>
      <c r="D18" s="13">
        <v>540</v>
      </c>
      <c r="E18" s="2">
        <f>E8*0.5%</f>
        <v>3.25</v>
      </c>
      <c r="F18" s="31">
        <f>F8</f>
        <v>20000000</v>
      </c>
      <c r="G18" s="11">
        <f>E18*F18</f>
        <v>65000000</v>
      </c>
      <c r="H18" s="28"/>
      <c r="I18" s="28"/>
      <c r="J18" s="28"/>
      <c r="K18" s="28"/>
      <c r="L18" s="28"/>
      <c r="M18" s="11">
        <f>SUM(G18:L18)</f>
        <v>65000000</v>
      </c>
    </row>
    <row r="19" spans="2:13" ht="25" customHeight="1" x14ac:dyDescent="0.3">
      <c r="B19" s="9" t="s">
        <v>43</v>
      </c>
      <c r="C19" s="7" t="s">
        <v>44</v>
      </c>
      <c r="D19" s="12">
        <v>545</v>
      </c>
      <c r="E19" s="2">
        <f t="shared" ref="E19:E24" si="2">E9*0.5%</f>
        <v>0</v>
      </c>
      <c r="F19" s="31">
        <f t="shared" ref="F19:F24" si="3">F9</f>
        <v>0</v>
      </c>
      <c r="G19" s="11">
        <f t="shared" ref="G19:G24" si="4">E19*F19</f>
        <v>0</v>
      </c>
      <c r="H19" s="28"/>
      <c r="I19" s="28"/>
      <c r="J19" s="28"/>
      <c r="K19" s="28"/>
      <c r="L19" s="28"/>
      <c r="M19" s="11">
        <f t="shared" ref="M19:M24" si="5">SUM(G19:L19)</f>
        <v>0</v>
      </c>
    </row>
    <row r="20" spans="2:13" ht="25" customHeight="1" x14ac:dyDescent="0.3">
      <c r="B20" s="9" t="s">
        <v>45</v>
      </c>
      <c r="C20" s="7" t="s">
        <v>46</v>
      </c>
      <c r="D20" s="12">
        <v>550</v>
      </c>
      <c r="E20" s="2">
        <f t="shared" si="2"/>
        <v>0</v>
      </c>
      <c r="F20" s="31">
        <f t="shared" si="3"/>
        <v>0</v>
      </c>
      <c r="G20" s="11">
        <f t="shared" si="4"/>
        <v>0</v>
      </c>
      <c r="H20" s="28"/>
      <c r="I20" s="28"/>
      <c r="J20" s="28"/>
      <c r="K20" s="28"/>
      <c r="L20" s="28"/>
      <c r="M20" s="11">
        <f t="shared" si="5"/>
        <v>0</v>
      </c>
    </row>
    <row r="21" spans="2:13" ht="25" customHeight="1" x14ac:dyDescent="0.3">
      <c r="B21" s="9" t="s">
        <v>47</v>
      </c>
      <c r="C21" s="7" t="s">
        <v>48</v>
      </c>
      <c r="D21" s="12">
        <v>555</v>
      </c>
      <c r="E21" s="2">
        <f t="shared" si="2"/>
        <v>0</v>
      </c>
      <c r="F21" s="31">
        <f t="shared" si="3"/>
        <v>20000000</v>
      </c>
      <c r="G21" s="11">
        <f t="shared" si="4"/>
        <v>0</v>
      </c>
      <c r="H21" s="28"/>
      <c r="I21" s="28"/>
      <c r="J21" s="28"/>
      <c r="K21" s="28"/>
      <c r="L21" s="28"/>
      <c r="M21" s="11">
        <f t="shared" si="5"/>
        <v>0</v>
      </c>
    </row>
    <row r="22" spans="2:13" ht="25" customHeight="1" x14ac:dyDescent="0.3">
      <c r="B22" s="9" t="s">
        <v>49</v>
      </c>
      <c r="C22" s="7" t="s">
        <v>50</v>
      </c>
      <c r="D22" s="12">
        <v>560</v>
      </c>
      <c r="E22" s="2">
        <f t="shared" si="2"/>
        <v>0</v>
      </c>
      <c r="F22" s="31">
        <f t="shared" si="3"/>
        <v>0</v>
      </c>
      <c r="G22" s="11">
        <f t="shared" si="4"/>
        <v>0</v>
      </c>
      <c r="H22" s="28"/>
      <c r="I22" s="28"/>
      <c r="J22" s="28"/>
      <c r="K22" s="28"/>
      <c r="L22" s="28"/>
      <c r="M22" s="11">
        <f t="shared" si="5"/>
        <v>0</v>
      </c>
    </row>
    <row r="23" spans="2:13" ht="23.15" customHeight="1" x14ac:dyDescent="0.3">
      <c r="B23" s="9" t="s">
        <v>51</v>
      </c>
      <c r="C23" s="7" t="s">
        <v>52</v>
      </c>
      <c r="D23" s="12">
        <v>565</v>
      </c>
      <c r="E23" s="2">
        <f t="shared" si="2"/>
        <v>0</v>
      </c>
      <c r="F23" s="31">
        <f t="shared" si="3"/>
        <v>20000000</v>
      </c>
      <c r="G23" s="11">
        <f t="shared" si="4"/>
        <v>0</v>
      </c>
      <c r="H23" s="28"/>
      <c r="I23" s="28"/>
      <c r="J23" s="28"/>
      <c r="K23" s="28"/>
      <c r="L23" s="28"/>
      <c r="M23" s="11">
        <f t="shared" si="5"/>
        <v>0</v>
      </c>
    </row>
    <row r="24" spans="2:13" ht="22.5" customHeight="1" x14ac:dyDescent="0.3">
      <c r="B24" s="9" t="s">
        <v>53</v>
      </c>
      <c r="C24" s="7" t="s">
        <v>54</v>
      </c>
      <c r="D24" s="34">
        <v>570</v>
      </c>
      <c r="E24" s="27">
        <f t="shared" si="2"/>
        <v>0</v>
      </c>
      <c r="F24" s="31">
        <f t="shared" si="3"/>
        <v>0</v>
      </c>
      <c r="G24" s="11">
        <f t="shared" si="4"/>
        <v>0</v>
      </c>
      <c r="H24" s="29"/>
      <c r="I24" s="29"/>
      <c r="J24" s="29"/>
      <c r="K24" s="29"/>
      <c r="L24" s="29"/>
      <c r="M24" s="11">
        <f t="shared" si="5"/>
        <v>0</v>
      </c>
    </row>
    <row r="25" spans="2:13" ht="22.5" customHeight="1" x14ac:dyDescent="0.3">
      <c r="B25" s="2" t="s">
        <v>55</v>
      </c>
      <c r="C25" s="7" t="s">
        <v>56</v>
      </c>
      <c r="D25" s="12"/>
      <c r="E25" s="40">
        <f>SUM(E18:E24)</f>
        <v>3.25</v>
      </c>
      <c r="F25" s="15"/>
      <c r="G25" s="5"/>
      <c r="H25" s="5"/>
      <c r="I25" s="5"/>
      <c r="J25" s="5"/>
      <c r="K25" s="5"/>
      <c r="L25" s="5"/>
      <c r="M25" s="6"/>
    </row>
    <row r="26" spans="2:13" ht="45" customHeight="1" x14ac:dyDescent="0.3">
      <c r="B26" s="2">
        <v>4</v>
      </c>
      <c r="C26" s="35" t="s">
        <v>59</v>
      </c>
      <c r="D26" s="36">
        <f>(D18*E18+D19*E19+D20*E20+D21*E21+D22*E22+D23*E23+D24*E24)/SUM(E18:E24)</f>
        <v>540</v>
      </c>
      <c r="E26" s="87"/>
      <c r="F26" s="83"/>
      <c r="G26" s="83"/>
      <c r="H26" s="83"/>
      <c r="I26" s="83"/>
      <c r="J26" s="83"/>
      <c r="K26" s="83"/>
      <c r="L26" s="83"/>
      <c r="M26" s="84"/>
    </row>
    <row r="27" spans="2:13" ht="28.5" customHeight="1" x14ac:dyDescent="0.3">
      <c r="B27" s="2">
        <v>5</v>
      </c>
      <c r="C27" s="33" t="s">
        <v>60</v>
      </c>
      <c r="D27" s="32"/>
      <c r="E27" s="7"/>
      <c r="F27" s="3"/>
      <c r="G27" s="4"/>
      <c r="H27" s="5"/>
      <c r="I27" s="5"/>
      <c r="J27" s="5"/>
      <c r="K27" s="5"/>
      <c r="L27" s="5"/>
      <c r="M27" s="17">
        <f>SUM(M8:M14)+SUM(M18:M24)</f>
        <v>13065000000</v>
      </c>
    </row>
    <row r="28" spans="2:13" ht="44.15" customHeight="1" x14ac:dyDescent="0.3">
      <c r="B28" s="2">
        <v>6</v>
      </c>
      <c r="C28" s="44" t="s">
        <v>61</v>
      </c>
      <c r="D28" s="79"/>
      <c r="E28" s="80"/>
      <c r="F28" s="80"/>
      <c r="G28" s="80"/>
      <c r="H28" s="80"/>
      <c r="I28" s="80"/>
      <c r="J28" s="80"/>
      <c r="K28" s="80"/>
      <c r="L28" s="80"/>
      <c r="M28" s="81"/>
    </row>
    <row r="29" spans="2:13" ht="14" x14ac:dyDescent="0.3"/>
    <row r="30" spans="2:13" ht="14" x14ac:dyDescent="0.3"/>
    <row r="31" spans="2:13" ht="42" customHeight="1" x14ac:dyDescent="0.3"/>
    <row r="32" spans="2:13" ht="28" customHeight="1" x14ac:dyDescent="0.3"/>
  </sheetData>
  <sheetProtection algorithmName="SHA-512" hashValue="X6DEBx6LVxrucdDPg7b4cwSCN5HGZYfkYNgp64JCM62Ru2VNdtcgYRcJ2JWHcPqYNBvyLFnNhWA02scWiKa3RA==" saltValue="iG5/WUhON/r8SYLoTBYiOA==" spinCount="100000" sheet="1"/>
  <mergeCells count="20">
    <mergeCell ref="D7:M7"/>
    <mergeCell ref="D28:M28"/>
    <mergeCell ref="D17:M17"/>
    <mergeCell ref="F15:M15"/>
    <mergeCell ref="E26:M26"/>
    <mergeCell ref="E16:M16"/>
    <mergeCell ref="C1:M1"/>
    <mergeCell ref="B3:B6"/>
    <mergeCell ref="C3:C6"/>
    <mergeCell ref="J3:J4"/>
    <mergeCell ref="K3:K4"/>
    <mergeCell ref="M3:M4"/>
    <mergeCell ref="G3:G4"/>
    <mergeCell ref="H3:H4"/>
    <mergeCell ref="I3:I4"/>
    <mergeCell ref="L3:L4"/>
    <mergeCell ref="C2:M2"/>
    <mergeCell ref="E3:E4"/>
    <mergeCell ref="F3:F4"/>
    <mergeCell ref="D3:D4"/>
  </mergeCells>
  <pageMargins left="0.7" right="0.7" top="0.75" bottom="0.75" header="0.3" footer="0.3"/>
  <pageSetup paperSize="9" scale="5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74B7A-C1C4-486A-A1DB-21BC0D93AB0C}">
  <dimension ref="B1:E22"/>
  <sheetViews>
    <sheetView zoomScaleNormal="100" workbookViewId="0">
      <selection activeCell="E9" sqref="E9"/>
    </sheetView>
  </sheetViews>
  <sheetFormatPr defaultRowHeight="14.5" x14ac:dyDescent="0.35"/>
  <cols>
    <col min="2" max="2" width="5.81640625" customWidth="1"/>
    <col min="3" max="3" width="52.7265625" customWidth="1"/>
    <col min="4" max="4" width="11" style="10" customWidth="1"/>
    <col min="5" max="5" width="18.54296875" customWidth="1"/>
  </cols>
  <sheetData>
    <row r="1" spans="2:5" x14ac:dyDescent="0.35">
      <c r="B1" s="18"/>
      <c r="C1" s="91" t="s">
        <v>62</v>
      </c>
      <c r="D1" s="91"/>
      <c r="E1" s="91"/>
    </row>
    <row r="2" spans="2:5" x14ac:dyDescent="0.35">
      <c r="B2" s="26" t="s">
        <v>63</v>
      </c>
      <c r="C2" s="26" t="s">
        <v>64</v>
      </c>
      <c r="D2" s="26" t="s">
        <v>65</v>
      </c>
      <c r="E2" s="26" t="s">
        <v>66</v>
      </c>
    </row>
    <row r="3" spans="2:5" x14ac:dyDescent="0.35">
      <c r="B3" s="19">
        <v>1</v>
      </c>
      <c r="C3" s="18" t="s">
        <v>67</v>
      </c>
      <c r="D3" s="19" t="s">
        <v>68</v>
      </c>
      <c r="E3" s="20">
        <f>Supply!D16</f>
        <v>540</v>
      </c>
    </row>
    <row r="4" spans="2:5" x14ac:dyDescent="0.35">
      <c r="B4" s="19"/>
      <c r="C4" s="18"/>
      <c r="D4" s="19"/>
      <c r="E4" s="18"/>
    </row>
    <row r="5" spans="2:5" x14ac:dyDescent="0.35">
      <c r="B5" s="19">
        <v>2</v>
      </c>
      <c r="C5" s="18" t="s">
        <v>69</v>
      </c>
      <c r="D5" s="19" t="s">
        <v>68</v>
      </c>
      <c r="E5" s="20">
        <v>540</v>
      </c>
    </row>
    <row r="6" spans="2:5" x14ac:dyDescent="0.35">
      <c r="B6" s="19"/>
      <c r="C6" s="18"/>
      <c r="D6" s="19"/>
      <c r="E6" s="18"/>
    </row>
    <row r="7" spans="2:5" x14ac:dyDescent="0.35">
      <c r="B7" s="19">
        <v>3</v>
      </c>
      <c r="C7" s="18" t="s">
        <v>70</v>
      </c>
      <c r="D7" s="19" t="s">
        <v>68</v>
      </c>
      <c r="E7" s="20">
        <f>E3-E5</f>
        <v>0</v>
      </c>
    </row>
    <row r="8" spans="2:5" x14ac:dyDescent="0.35">
      <c r="B8" s="19"/>
      <c r="C8" s="18"/>
      <c r="D8" s="19"/>
      <c r="E8" s="18"/>
    </row>
    <row r="9" spans="2:5" ht="29" x14ac:dyDescent="0.35">
      <c r="B9" s="19">
        <v>4</v>
      </c>
      <c r="C9" s="21" t="s">
        <v>71</v>
      </c>
      <c r="D9" s="25" t="s">
        <v>72</v>
      </c>
      <c r="E9" s="22">
        <v>3300000</v>
      </c>
    </row>
    <row r="10" spans="2:5" x14ac:dyDescent="0.35">
      <c r="B10" s="19"/>
      <c r="C10" s="18"/>
      <c r="D10" s="19"/>
      <c r="E10" s="18"/>
    </row>
    <row r="11" spans="2:5" x14ac:dyDescent="0.35">
      <c r="B11" s="19">
        <v>5</v>
      </c>
      <c r="C11" s="18" t="s">
        <v>73</v>
      </c>
      <c r="D11" s="19" t="s">
        <v>72</v>
      </c>
      <c r="E11" s="23">
        <f>E7*E9</f>
        <v>0</v>
      </c>
    </row>
    <row r="12" spans="2:5" x14ac:dyDescent="0.35">
      <c r="B12" s="19"/>
      <c r="C12" s="18"/>
      <c r="D12" s="19"/>
      <c r="E12" s="18"/>
    </row>
    <row r="13" spans="2:5" x14ac:dyDescent="0.35">
      <c r="B13" s="19">
        <v>6</v>
      </c>
      <c r="C13" s="18" t="s">
        <v>74</v>
      </c>
      <c r="D13" s="19" t="s">
        <v>72</v>
      </c>
      <c r="E13" s="22">
        <f>Supply!M27</f>
        <v>13065000000</v>
      </c>
    </row>
    <row r="14" spans="2:5" x14ac:dyDescent="0.35">
      <c r="B14" s="19"/>
      <c r="C14" s="18"/>
      <c r="D14" s="19"/>
      <c r="E14" s="18"/>
    </row>
    <row r="15" spans="2:5" x14ac:dyDescent="0.35">
      <c r="B15" s="19">
        <v>7</v>
      </c>
      <c r="C15" s="18" t="s">
        <v>75</v>
      </c>
      <c r="D15" s="19" t="s">
        <v>72</v>
      </c>
      <c r="E15" s="23">
        <f>E13-E11</f>
        <v>13065000000</v>
      </c>
    </row>
    <row r="16" spans="2:5" x14ac:dyDescent="0.35">
      <c r="B16" s="18"/>
      <c r="C16" s="18"/>
      <c r="D16" s="19"/>
      <c r="E16" s="18"/>
    </row>
    <row r="17" spans="2:5" x14ac:dyDescent="0.35">
      <c r="B17" s="19">
        <v>8</v>
      </c>
      <c r="C17" s="18" t="s">
        <v>76</v>
      </c>
      <c r="D17" s="19" t="s">
        <v>77</v>
      </c>
      <c r="E17" s="24">
        <f>Supply!E15+Supply!E25</f>
        <v>653.25</v>
      </c>
    </row>
    <row r="18" spans="2:5" x14ac:dyDescent="0.35">
      <c r="B18" s="18"/>
      <c r="C18" s="18"/>
      <c r="D18" s="19"/>
      <c r="E18" s="18"/>
    </row>
    <row r="19" spans="2:5" x14ac:dyDescent="0.35">
      <c r="B19" s="19">
        <v>9</v>
      </c>
      <c r="C19" s="18" t="s">
        <v>78</v>
      </c>
      <c r="D19" s="19" t="s">
        <v>79</v>
      </c>
      <c r="E19" s="23">
        <f>E15/E17</f>
        <v>20000000</v>
      </c>
    </row>
    <row r="20" spans="2:5" x14ac:dyDescent="0.35">
      <c r="B20" s="18"/>
      <c r="C20" s="18"/>
      <c r="D20" s="19"/>
      <c r="E20" s="18"/>
    </row>
    <row r="21" spans="2:5" x14ac:dyDescent="0.35">
      <c r="B21" s="19">
        <v>10</v>
      </c>
      <c r="C21" s="18" t="s">
        <v>80</v>
      </c>
      <c r="D21" s="19" t="s">
        <v>81</v>
      </c>
      <c r="E21" s="23">
        <f>E19/10^6</f>
        <v>20</v>
      </c>
    </row>
    <row r="22" spans="2:5" x14ac:dyDescent="0.35">
      <c r="B22" s="18"/>
      <c r="C22" s="18"/>
      <c r="D22" s="19"/>
      <c r="E22" s="18"/>
    </row>
  </sheetData>
  <sheetProtection algorithmName="SHA-512" hashValue="V0piGlm2QqKjItdkwFq3sdjX93r530SihCZ+9jxRXXp5BTh5qx1frhjUkvhcRFYAT3VeQ1ItHbDk09qIuFTGiQ==" saltValue="/hVEwso3wKlbi4VgMlvGnw==" spinCount="100000" sheet="1"/>
  <mergeCells count="1">
    <mergeCell ref="C1:E1"/>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CB013-ABDB-4E69-AC58-351828ABE7C4}">
  <dimension ref="B1:J31"/>
  <sheetViews>
    <sheetView workbookViewId="0">
      <selection activeCell="F10" sqref="F10"/>
    </sheetView>
  </sheetViews>
  <sheetFormatPr defaultColWidth="8.7265625" defaultRowHeight="14" x14ac:dyDescent="0.3"/>
  <cols>
    <col min="1" max="1" width="8.7265625" style="1"/>
    <col min="2" max="2" width="6.81640625" style="1" customWidth="1"/>
    <col min="3" max="3" width="47.54296875" style="1" customWidth="1"/>
    <col min="4" max="4" width="10.453125" style="14" customWidth="1"/>
    <col min="5" max="5" width="12.1796875" style="1" customWidth="1"/>
    <col min="6" max="6" width="16.81640625" style="1" customWidth="1"/>
    <col min="7" max="7" width="20.1796875" style="1" bestFit="1" customWidth="1"/>
    <col min="8" max="8" width="18.1796875" style="1" customWidth="1"/>
    <col min="9" max="9" width="12.1796875" style="1" customWidth="1"/>
    <col min="10" max="10" width="30.7265625" style="1" customWidth="1"/>
    <col min="11" max="16384" width="8.7265625" style="1"/>
  </cols>
  <sheetData>
    <row r="1" spans="2:10" ht="27" customHeight="1" x14ac:dyDescent="0.3">
      <c r="C1" s="70" t="s">
        <v>13</v>
      </c>
      <c r="D1" s="70"/>
      <c r="E1" s="70"/>
      <c r="F1" s="70"/>
      <c r="G1" s="70"/>
      <c r="H1" s="70"/>
      <c r="I1" s="70"/>
      <c r="J1" s="70"/>
    </row>
    <row r="2" spans="2:10" ht="28.5" customHeight="1" x14ac:dyDescent="0.3">
      <c r="C2" s="75" t="s">
        <v>82</v>
      </c>
      <c r="D2" s="75"/>
      <c r="E2" s="75"/>
      <c r="F2" s="75"/>
      <c r="G2" s="75"/>
      <c r="H2" s="75"/>
      <c r="I2" s="75"/>
      <c r="J2" s="75"/>
    </row>
    <row r="3" spans="2:10" ht="14.5" customHeight="1" x14ac:dyDescent="0.3">
      <c r="B3" s="71" t="s">
        <v>15</v>
      </c>
      <c r="C3" s="71" t="s">
        <v>16</v>
      </c>
      <c r="D3" s="73" t="s">
        <v>17</v>
      </c>
      <c r="E3" s="73" t="s">
        <v>18</v>
      </c>
      <c r="F3" s="73" t="s">
        <v>19</v>
      </c>
      <c r="G3" s="71" t="s">
        <v>83</v>
      </c>
      <c r="H3" s="71" t="s">
        <v>21</v>
      </c>
      <c r="I3" s="71" t="s">
        <v>24</v>
      </c>
      <c r="J3" s="71" t="s">
        <v>26</v>
      </c>
    </row>
    <row r="4" spans="2:10" ht="67" customHeight="1" x14ac:dyDescent="0.3">
      <c r="B4" s="72"/>
      <c r="C4" s="71"/>
      <c r="D4" s="74"/>
      <c r="E4" s="74"/>
      <c r="F4" s="74"/>
      <c r="G4" s="71"/>
      <c r="H4" s="71"/>
      <c r="I4" s="71"/>
      <c r="J4" s="71"/>
    </row>
    <row r="5" spans="2:10" ht="17.5" customHeight="1" x14ac:dyDescent="0.3">
      <c r="B5" s="72"/>
      <c r="C5" s="71"/>
      <c r="D5" s="2" t="s">
        <v>27</v>
      </c>
      <c r="E5" s="2" t="s">
        <v>28</v>
      </c>
      <c r="F5" s="2" t="s">
        <v>29</v>
      </c>
      <c r="G5" s="2" t="s">
        <v>30</v>
      </c>
      <c r="H5" s="2" t="s">
        <v>31</v>
      </c>
      <c r="I5" s="2" t="s">
        <v>32</v>
      </c>
      <c r="J5" s="2" t="s">
        <v>91</v>
      </c>
    </row>
    <row r="6" spans="2:10" ht="15" customHeight="1" x14ac:dyDescent="0.3">
      <c r="B6" s="72"/>
      <c r="C6" s="71"/>
      <c r="D6" s="2" t="s">
        <v>37</v>
      </c>
      <c r="E6" s="2" t="s">
        <v>38</v>
      </c>
      <c r="F6" s="2" t="s">
        <v>39</v>
      </c>
      <c r="G6" s="2" t="s">
        <v>39</v>
      </c>
      <c r="H6" s="2" t="s">
        <v>39</v>
      </c>
      <c r="I6" s="2" t="s">
        <v>39</v>
      </c>
      <c r="J6" s="2" t="s">
        <v>39</v>
      </c>
    </row>
    <row r="7" spans="2:10" ht="25" customHeight="1" x14ac:dyDescent="0.3">
      <c r="B7" s="2">
        <v>1</v>
      </c>
      <c r="C7" s="38" t="s">
        <v>40</v>
      </c>
      <c r="D7" s="76"/>
      <c r="E7" s="77"/>
      <c r="F7" s="77"/>
      <c r="G7" s="77"/>
      <c r="H7" s="77"/>
      <c r="I7" s="77"/>
      <c r="J7" s="78"/>
    </row>
    <row r="8" spans="2:10" ht="25" customHeight="1" x14ac:dyDescent="0.3">
      <c r="B8" s="9" t="s">
        <v>41</v>
      </c>
      <c r="C8" s="7" t="s">
        <v>42</v>
      </c>
      <c r="D8" s="12">
        <v>540</v>
      </c>
      <c r="E8" s="41">
        <v>0</v>
      </c>
      <c r="F8" s="30"/>
      <c r="G8" s="8">
        <f>F8*E8</f>
        <v>0</v>
      </c>
      <c r="H8" s="28"/>
      <c r="I8" s="28"/>
      <c r="J8" s="11">
        <f t="shared" ref="J8:J14" si="0">SUM(G8:I8)</f>
        <v>0</v>
      </c>
    </row>
    <row r="9" spans="2:10" ht="25" customHeight="1" x14ac:dyDescent="0.3">
      <c r="B9" s="9" t="s">
        <v>43</v>
      </c>
      <c r="C9" s="7" t="s">
        <v>44</v>
      </c>
      <c r="D9" s="12">
        <v>545</v>
      </c>
      <c r="E9" s="41">
        <v>0</v>
      </c>
      <c r="F9" s="30"/>
      <c r="G9" s="8">
        <f t="shared" ref="G9:G14" si="1">F9*E9</f>
        <v>0</v>
      </c>
      <c r="H9" s="28"/>
      <c r="I9" s="28"/>
      <c r="J9" s="11">
        <f t="shared" si="0"/>
        <v>0</v>
      </c>
    </row>
    <row r="10" spans="2:10" ht="25" customHeight="1" x14ac:dyDescent="0.3">
      <c r="B10" s="9" t="s">
        <v>45</v>
      </c>
      <c r="C10" s="7" t="s">
        <v>46</v>
      </c>
      <c r="D10" s="12">
        <v>550</v>
      </c>
      <c r="E10" s="41">
        <v>0</v>
      </c>
      <c r="F10" s="30"/>
      <c r="G10" s="8">
        <f t="shared" si="1"/>
        <v>0</v>
      </c>
      <c r="H10" s="28"/>
      <c r="I10" s="28"/>
      <c r="J10" s="11">
        <f t="shared" si="0"/>
        <v>0</v>
      </c>
    </row>
    <row r="11" spans="2:10" ht="25" customHeight="1" x14ac:dyDescent="0.3">
      <c r="B11" s="9" t="s">
        <v>47</v>
      </c>
      <c r="C11" s="7" t="s">
        <v>48</v>
      </c>
      <c r="D11" s="12">
        <v>555</v>
      </c>
      <c r="E11" s="41">
        <v>0</v>
      </c>
      <c r="F11" s="30"/>
      <c r="G11" s="8">
        <f t="shared" si="1"/>
        <v>0</v>
      </c>
      <c r="H11" s="28"/>
      <c r="I11" s="28"/>
      <c r="J11" s="11">
        <f t="shared" si="0"/>
        <v>0</v>
      </c>
    </row>
    <row r="12" spans="2:10" ht="25" customHeight="1" x14ac:dyDescent="0.3">
      <c r="B12" s="9" t="s">
        <v>49</v>
      </c>
      <c r="C12" s="7" t="s">
        <v>50</v>
      </c>
      <c r="D12" s="12">
        <v>560</v>
      </c>
      <c r="E12" s="41">
        <v>0</v>
      </c>
      <c r="F12" s="30"/>
      <c r="G12" s="8">
        <f t="shared" si="1"/>
        <v>0</v>
      </c>
      <c r="H12" s="28"/>
      <c r="I12" s="28"/>
      <c r="J12" s="11">
        <f t="shared" si="0"/>
        <v>0</v>
      </c>
    </row>
    <row r="13" spans="2:10" ht="25" customHeight="1" x14ac:dyDescent="0.3">
      <c r="B13" s="9" t="s">
        <v>51</v>
      </c>
      <c r="C13" s="7" t="s">
        <v>52</v>
      </c>
      <c r="D13" s="12">
        <v>565</v>
      </c>
      <c r="E13" s="41">
        <v>0</v>
      </c>
      <c r="F13" s="30"/>
      <c r="G13" s="8">
        <f t="shared" si="1"/>
        <v>0</v>
      </c>
      <c r="H13" s="28"/>
      <c r="I13" s="28"/>
      <c r="J13" s="11">
        <f t="shared" si="0"/>
        <v>0</v>
      </c>
    </row>
    <row r="14" spans="2:10" ht="25" customHeight="1" x14ac:dyDescent="0.3">
      <c r="B14" s="37" t="s">
        <v>53</v>
      </c>
      <c r="C14" s="7" t="s">
        <v>54</v>
      </c>
      <c r="D14" s="12">
        <v>570</v>
      </c>
      <c r="E14" s="42">
        <v>0</v>
      </c>
      <c r="F14" s="30"/>
      <c r="G14" s="8">
        <f t="shared" si="1"/>
        <v>0</v>
      </c>
      <c r="H14" s="28"/>
      <c r="I14" s="28"/>
      <c r="J14" s="11">
        <f t="shared" si="0"/>
        <v>0</v>
      </c>
    </row>
    <row r="15" spans="2:10" ht="25" customHeight="1" x14ac:dyDescent="0.3">
      <c r="B15" s="37" t="s">
        <v>55</v>
      </c>
      <c r="C15" s="7" t="s">
        <v>56</v>
      </c>
      <c r="D15" s="12"/>
      <c r="E15" s="43">
        <f>SUM(E8:E14)</f>
        <v>0</v>
      </c>
      <c r="F15" s="85"/>
      <c r="G15" s="85"/>
      <c r="H15" s="85"/>
      <c r="I15" s="85"/>
      <c r="J15" s="86"/>
    </row>
    <row r="16" spans="2:10" ht="40.5" customHeight="1" x14ac:dyDescent="0.3">
      <c r="B16" s="2">
        <v>2</v>
      </c>
      <c r="C16" s="16" t="s">
        <v>57</v>
      </c>
      <c r="D16" s="36" t="e">
        <f>(D8*E8+D9*E9+D10*E10+D11*E11+D12*E12+D13*E13+D14*E14)/SUM(E8:E14)</f>
        <v>#DIV/0!</v>
      </c>
      <c r="E16" s="88"/>
      <c r="F16" s="89"/>
      <c r="G16" s="89"/>
      <c r="H16" s="89"/>
      <c r="I16" s="89"/>
      <c r="J16" s="90"/>
    </row>
    <row r="17" spans="2:10" ht="28.5" customHeight="1" x14ac:dyDescent="0.3">
      <c r="B17" s="2">
        <v>3</v>
      </c>
      <c r="C17" s="7" t="s">
        <v>58</v>
      </c>
      <c r="D17" s="82"/>
      <c r="E17" s="83"/>
      <c r="F17" s="83"/>
      <c r="G17" s="83"/>
      <c r="H17" s="83"/>
      <c r="I17" s="83"/>
      <c r="J17" s="84"/>
    </row>
    <row r="18" spans="2:10" ht="25" customHeight="1" x14ac:dyDescent="0.3">
      <c r="B18" s="39" t="s">
        <v>41</v>
      </c>
      <c r="C18" s="7" t="s">
        <v>42</v>
      </c>
      <c r="D18" s="13">
        <v>540</v>
      </c>
      <c r="E18" s="2">
        <f>E8*0.5%</f>
        <v>0</v>
      </c>
      <c r="F18" s="31">
        <f>F8</f>
        <v>0</v>
      </c>
      <c r="G18" s="11">
        <f>E18*F18</f>
        <v>0</v>
      </c>
      <c r="H18" s="28"/>
      <c r="I18" s="28"/>
      <c r="J18" s="11">
        <f t="shared" ref="J18:J24" si="2">SUM(G18:I18)</f>
        <v>0</v>
      </c>
    </row>
    <row r="19" spans="2:10" ht="25" customHeight="1" x14ac:dyDescent="0.3">
      <c r="B19" s="9" t="s">
        <v>43</v>
      </c>
      <c r="C19" s="7" t="s">
        <v>44</v>
      </c>
      <c r="D19" s="12">
        <v>545</v>
      </c>
      <c r="E19" s="2">
        <f t="shared" ref="E19:E24" si="3">E9*0.5%</f>
        <v>0</v>
      </c>
      <c r="F19" s="31">
        <f t="shared" ref="F19:F24" si="4">F9</f>
        <v>0</v>
      </c>
      <c r="G19" s="11">
        <f t="shared" ref="G19:G24" si="5">E19*F19</f>
        <v>0</v>
      </c>
      <c r="H19" s="28"/>
      <c r="I19" s="28"/>
      <c r="J19" s="11">
        <f t="shared" si="2"/>
        <v>0</v>
      </c>
    </row>
    <row r="20" spans="2:10" ht="25" customHeight="1" x14ac:dyDescent="0.3">
      <c r="B20" s="9" t="s">
        <v>45</v>
      </c>
      <c r="C20" s="7" t="s">
        <v>46</v>
      </c>
      <c r="D20" s="12">
        <v>550</v>
      </c>
      <c r="E20" s="2">
        <f t="shared" si="3"/>
        <v>0</v>
      </c>
      <c r="F20" s="31">
        <f t="shared" si="4"/>
        <v>0</v>
      </c>
      <c r="G20" s="11">
        <f t="shared" si="5"/>
        <v>0</v>
      </c>
      <c r="H20" s="28"/>
      <c r="I20" s="28"/>
      <c r="J20" s="11">
        <f>SUM(G20:I20)</f>
        <v>0</v>
      </c>
    </row>
    <row r="21" spans="2:10" ht="25" customHeight="1" x14ac:dyDescent="0.3">
      <c r="B21" s="9" t="s">
        <v>47</v>
      </c>
      <c r="C21" s="7" t="s">
        <v>48</v>
      </c>
      <c r="D21" s="12">
        <v>555</v>
      </c>
      <c r="E21" s="2">
        <f t="shared" si="3"/>
        <v>0</v>
      </c>
      <c r="F21" s="31">
        <f t="shared" si="4"/>
        <v>0</v>
      </c>
      <c r="G21" s="11">
        <f t="shared" si="5"/>
        <v>0</v>
      </c>
      <c r="H21" s="28"/>
      <c r="I21" s="28"/>
      <c r="J21" s="11">
        <f t="shared" si="2"/>
        <v>0</v>
      </c>
    </row>
    <row r="22" spans="2:10" ht="25" customHeight="1" x14ac:dyDescent="0.3">
      <c r="B22" s="9" t="s">
        <v>49</v>
      </c>
      <c r="C22" s="7" t="s">
        <v>50</v>
      </c>
      <c r="D22" s="12">
        <v>560</v>
      </c>
      <c r="E22" s="2">
        <f t="shared" si="3"/>
        <v>0</v>
      </c>
      <c r="F22" s="31">
        <f t="shared" si="4"/>
        <v>0</v>
      </c>
      <c r="G22" s="11">
        <f t="shared" si="5"/>
        <v>0</v>
      </c>
      <c r="H22" s="28"/>
      <c r="I22" s="28"/>
      <c r="J22" s="11">
        <f t="shared" si="2"/>
        <v>0</v>
      </c>
    </row>
    <row r="23" spans="2:10" ht="23.15" customHeight="1" x14ac:dyDescent="0.3">
      <c r="B23" s="9" t="s">
        <v>51</v>
      </c>
      <c r="C23" s="7" t="s">
        <v>52</v>
      </c>
      <c r="D23" s="12">
        <v>565</v>
      </c>
      <c r="E23" s="2">
        <f t="shared" si="3"/>
        <v>0</v>
      </c>
      <c r="F23" s="31">
        <f t="shared" si="4"/>
        <v>0</v>
      </c>
      <c r="G23" s="11">
        <f t="shared" si="5"/>
        <v>0</v>
      </c>
      <c r="H23" s="28"/>
      <c r="I23" s="28"/>
      <c r="J23" s="11">
        <f t="shared" si="2"/>
        <v>0</v>
      </c>
    </row>
    <row r="24" spans="2:10" ht="22.5" customHeight="1" x14ac:dyDescent="0.3">
      <c r="B24" s="9" t="s">
        <v>53</v>
      </c>
      <c r="C24" s="7" t="s">
        <v>54</v>
      </c>
      <c r="D24" s="34">
        <v>570</v>
      </c>
      <c r="E24" s="27">
        <f t="shared" si="3"/>
        <v>0</v>
      </c>
      <c r="F24" s="31">
        <f t="shared" si="4"/>
        <v>0</v>
      </c>
      <c r="G24" s="11">
        <f t="shared" si="5"/>
        <v>0</v>
      </c>
      <c r="H24" s="29"/>
      <c r="I24" s="29"/>
      <c r="J24" s="11">
        <f t="shared" si="2"/>
        <v>0</v>
      </c>
    </row>
    <row r="25" spans="2:10" ht="22.5" customHeight="1" x14ac:dyDescent="0.3">
      <c r="B25" s="2" t="s">
        <v>55</v>
      </c>
      <c r="C25" s="7" t="s">
        <v>56</v>
      </c>
      <c r="D25" s="12"/>
      <c r="E25" s="40">
        <f>SUM(E18:E24)</f>
        <v>0</v>
      </c>
      <c r="F25" s="15"/>
      <c r="G25" s="5"/>
      <c r="H25" s="5"/>
      <c r="I25" s="5"/>
      <c r="J25" s="6"/>
    </row>
    <row r="26" spans="2:10" ht="45" customHeight="1" x14ac:dyDescent="0.3">
      <c r="B26" s="2">
        <v>4</v>
      </c>
      <c r="C26" s="35" t="s">
        <v>59</v>
      </c>
      <c r="D26" s="36" t="e">
        <f>(D18*E18+D19*E19+D20*E20+D21*E21+D22*E22+D23*E23+D24*E24)/SUM(E18:E24)</f>
        <v>#DIV/0!</v>
      </c>
      <c r="E26" s="87"/>
      <c r="F26" s="83"/>
      <c r="G26" s="83"/>
      <c r="H26" s="83"/>
      <c r="I26" s="83"/>
      <c r="J26" s="84"/>
    </row>
    <row r="27" spans="2:10" ht="28.5" customHeight="1" x14ac:dyDescent="0.3">
      <c r="B27" s="2">
        <v>5</v>
      </c>
      <c r="C27" s="33" t="s">
        <v>84</v>
      </c>
      <c r="D27" s="32"/>
      <c r="E27" s="7"/>
      <c r="F27" s="3"/>
      <c r="G27" s="4"/>
      <c r="H27" s="5"/>
      <c r="I27" s="5"/>
      <c r="J27" s="17">
        <f>SUM(J8:J14)+SUM(J18:J24)</f>
        <v>0</v>
      </c>
    </row>
    <row r="29" spans="2:10" x14ac:dyDescent="0.3">
      <c r="J29" s="48"/>
    </row>
    <row r="30" spans="2:10" ht="42" customHeight="1" x14ac:dyDescent="0.3"/>
    <row r="31" spans="2:10" ht="28" customHeight="1" x14ac:dyDescent="0.3"/>
  </sheetData>
  <sheetProtection algorithmName="SHA-512" hashValue="jt6Yklrxdfa3LRp8BXmXL+QTPJ8JKrrugDpYKvuhbWLDQQlRik4t16IgfPe/mT4UN6Usm3MEzcbGKNQhpaMMNw==" saltValue="0zPhHC3gp3+LyhcsGrzBuw==" spinCount="100000" sheet="1" objects="1" scenarios="1"/>
  <mergeCells count="16">
    <mergeCell ref="E16:J16"/>
    <mergeCell ref="D17:J17"/>
    <mergeCell ref="E26:J26"/>
    <mergeCell ref="I3:I4"/>
    <mergeCell ref="J3:J4"/>
    <mergeCell ref="D7:J7"/>
    <mergeCell ref="F15:J15"/>
    <mergeCell ref="C1:J1"/>
    <mergeCell ref="C2:J2"/>
    <mergeCell ref="B3:B6"/>
    <mergeCell ref="C3:C6"/>
    <mergeCell ref="D3:D4"/>
    <mergeCell ref="E3:E4"/>
    <mergeCell ref="F3:F4"/>
    <mergeCell ref="G3:G4"/>
    <mergeCell ref="H3:H4"/>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37EA2-F9C3-4A0D-A63F-F102FFEBA219}">
  <dimension ref="B1:E22"/>
  <sheetViews>
    <sheetView zoomScaleNormal="100" zoomScaleSheetLayoutView="104" workbookViewId="0">
      <selection activeCell="C22" sqref="C22:D22"/>
    </sheetView>
  </sheetViews>
  <sheetFormatPr defaultRowHeight="14.5" x14ac:dyDescent="0.35"/>
  <cols>
    <col min="2" max="2" width="5.81640625" customWidth="1"/>
    <col min="3" max="3" width="52.7265625" customWidth="1"/>
    <col min="4" max="4" width="11" style="10" customWidth="1"/>
    <col min="5" max="5" width="18.54296875" customWidth="1"/>
  </cols>
  <sheetData>
    <row r="1" spans="2:5" x14ac:dyDescent="0.35">
      <c r="B1" s="92" t="s">
        <v>85</v>
      </c>
      <c r="C1" s="93"/>
      <c r="D1" s="93"/>
      <c r="E1" s="94"/>
    </row>
    <row r="2" spans="2:5" x14ac:dyDescent="0.35">
      <c r="B2" s="51" t="s">
        <v>63</v>
      </c>
      <c r="C2" s="51" t="s">
        <v>64</v>
      </c>
      <c r="D2" s="51" t="s">
        <v>65</v>
      </c>
      <c r="E2" s="51" t="s">
        <v>66</v>
      </c>
    </row>
    <row r="3" spans="2:5" x14ac:dyDescent="0.35">
      <c r="B3" s="52">
        <v>1</v>
      </c>
      <c r="C3" s="53" t="s">
        <v>67</v>
      </c>
      <c r="D3" s="52" t="s">
        <v>68</v>
      </c>
      <c r="E3" s="54" t="e">
        <f>Price!D16</f>
        <v>#DIV/0!</v>
      </c>
    </row>
    <row r="4" spans="2:5" x14ac:dyDescent="0.35">
      <c r="B4" s="52">
        <v>2</v>
      </c>
      <c r="C4" s="53" t="s">
        <v>69</v>
      </c>
      <c r="D4" s="52" t="s">
        <v>68</v>
      </c>
      <c r="E4" s="54">
        <v>540</v>
      </c>
    </row>
    <row r="5" spans="2:5" x14ac:dyDescent="0.35">
      <c r="B5" s="52">
        <v>3</v>
      </c>
      <c r="C5" s="53" t="s">
        <v>86</v>
      </c>
      <c r="D5" s="52" t="s">
        <v>68</v>
      </c>
      <c r="E5" s="54" t="e">
        <f>E3-E4</f>
        <v>#DIV/0!</v>
      </c>
    </row>
    <row r="6" spans="2:5" x14ac:dyDescent="0.35">
      <c r="B6" s="52">
        <v>4</v>
      </c>
      <c r="C6" s="55" t="s">
        <v>87</v>
      </c>
      <c r="D6" s="51" t="s">
        <v>77</v>
      </c>
      <c r="E6" s="56">
        <f>Price!E15+Price!E25</f>
        <v>0</v>
      </c>
    </row>
    <row r="7" spans="2:5" ht="28.5" x14ac:dyDescent="0.35">
      <c r="B7" s="52">
        <v>5</v>
      </c>
      <c r="C7" s="57" t="s">
        <v>71</v>
      </c>
      <c r="D7" s="58" t="s">
        <v>72</v>
      </c>
      <c r="E7" s="59">
        <v>13580</v>
      </c>
    </row>
    <row r="8" spans="2:5" x14ac:dyDescent="0.35">
      <c r="B8" s="52">
        <v>6</v>
      </c>
      <c r="C8" s="53" t="s">
        <v>88</v>
      </c>
      <c r="D8" s="52" t="s">
        <v>72</v>
      </c>
      <c r="E8" s="54" t="e">
        <f>E5*E7*E6</f>
        <v>#DIV/0!</v>
      </c>
    </row>
    <row r="9" spans="2:5" x14ac:dyDescent="0.35">
      <c r="B9" s="52">
        <v>7</v>
      </c>
      <c r="C9" s="53" t="s">
        <v>74</v>
      </c>
      <c r="D9" s="52" t="s">
        <v>72</v>
      </c>
      <c r="E9" s="60">
        <f>Price!J27</f>
        <v>0</v>
      </c>
    </row>
    <row r="10" spans="2:5" x14ac:dyDescent="0.35">
      <c r="B10" s="52">
        <v>8</v>
      </c>
      <c r="C10" s="53" t="s">
        <v>89</v>
      </c>
      <c r="D10" s="52" t="s">
        <v>72</v>
      </c>
      <c r="E10" s="54" t="e">
        <f>E9-E8</f>
        <v>#DIV/0!</v>
      </c>
    </row>
    <row r="11" spans="2:5" x14ac:dyDescent="0.35">
      <c r="B11" s="52">
        <v>9</v>
      </c>
      <c r="C11" s="53" t="s">
        <v>76</v>
      </c>
      <c r="D11" s="52" t="s">
        <v>77</v>
      </c>
      <c r="E11" s="61">
        <f>Price!E15+Price!E25</f>
        <v>0</v>
      </c>
    </row>
    <row r="12" spans="2:5" x14ac:dyDescent="0.35">
      <c r="B12" s="52">
        <v>10</v>
      </c>
      <c r="C12" s="53" t="s">
        <v>78</v>
      </c>
      <c r="D12" s="52" t="s">
        <v>79</v>
      </c>
      <c r="E12" s="54" t="e">
        <f>E10/E11</f>
        <v>#DIV/0!</v>
      </c>
    </row>
    <row r="13" spans="2:5" x14ac:dyDescent="0.35">
      <c r="B13" s="52">
        <v>11</v>
      </c>
      <c r="C13" s="53" t="s">
        <v>80</v>
      </c>
      <c r="D13" s="52" t="s">
        <v>81</v>
      </c>
      <c r="E13" s="54" t="e">
        <f>E12/10^6</f>
        <v>#DIV/0!</v>
      </c>
    </row>
    <row r="14" spans="2:5" x14ac:dyDescent="0.35">
      <c r="B14" s="1"/>
      <c r="C14" s="1"/>
      <c r="D14" s="14"/>
      <c r="E14" s="1"/>
    </row>
    <row r="15" spans="2:5" hidden="1" x14ac:dyDescent="0.35">
      <c r="B15" s="1"/>
      <c r="C15" s="1"/>
      <c r="D15" s="14"/>
      <c r="E15" s="1"/>
    </row>
    <row r="16" spans="2:5" hidden="1" x14ac:dyDescent="0.35">
      <c r="B16" s="1"/>
      <c r="C16" s="1"/>
      <c r="D16" s="14"/>
      <c r="E16" s="1">
        <v>1129</v>
      </c>
    </row>
    <row r="17" spans="2:5" hidden="1" x14ac:dyDescent="0.35">
      <c r="B17" s="1"/>
      <c r="C17" s="1"/>
      <c r="D17" s="14"/>
      <c r="E17" s="1">
        <f>(1-2.72%)*E16</f>
        <v>1098.2911999999999</v>
      </c>
    </row>
    <row r="18" spans="2:5" hidden="1" x14ac:dyDescent="0.35">
      <c r="B18" s="1"/>
      <c r="C18" s="1"/>
      <c r="D18" s="14"/>
      <c r="E18" s="1">
        <f>E16-E17</f>
        <v>30.70880000000011</v>
      </c>
    </row>
    <row r="19" spans="2:5" hidden="1" x14ac:dyDescent="0.35">
      <c r="B19" s="1"/>
      <c r="C19" s="1"/>
      <c r="D19" s="14"/>
      <c r="E19" s="1" t="e">
        <f>E18/E6/(570-540)*10000000</f>
        <v>#DIV/0!</v>
      </c>
    </row>
    <row r="20" spans="2:5" hidden="1" x14ac:dyDescent="0.35">
      <c r="B20" s="1"/>
      <c r="C20" s="1"/>
      <c r="D20" s="14"/>
      <c r="E20" s="1"/>
    </row>
    <row r="21" spans="2:5" x14ac:dyDescent="0.35">
      <c r="B21" s="1"/>
      <c r="C21" s="62" t="s">
        <v>2</v>
      </c>
      <c r="D21" s="14"/>
      <c r="E21" s="1"/>
    </row>
    <row r="22" spans="2:5" ht="60.65" customHeight="1" x14ac:dyDescent="0.35">
      <c r="B22" s="1"/>
      <c r="C22" s="95" t="s">
        <v>90</v>
      </c>
      <c r="D22" s="95"/>
      <c r="E22" s="1"/>
    </row>
  </sheetData>
  <sheetProtection algorithmName="SHA-512" hashValue="9r43RqpD5muQIZ1yn19DQGfcIVBItpfyfK0Sq3WWfx7Ild+0EP0LXlkDWgury7JRWybzEGm5Yf9Iavg0VGGP1g==" saltValue="ph0ulSZrvchFYHQkG7OYRg==" spinCount="100000" sheet="1" objects="1" scenarios="1"/>
  <mergeCells count="2">
    <mergeCell ref="B1:E1"/>
    <mergeCell ref="C22:D22"/>
  </mergeCells>
  <pageMargins left="0.7" right="0.7" top="0.75" bottom="0.75" header="0.3" footer="0.3"/>
  <pageSetup scale="93"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Sheet1</vt:lpstr>
      <vt:lpstr>Supply</vt:lpstr>
      <vt:lpstr>Evaluation </vt:lpstr>
      <vt:lpstr>Price</vt:lpstr>
      <vt:lpstr>Evaluated Price</vt:lpstr>
      <vt:lpstr>'Evaluated Price'!Print_Area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 Venkatesh</dc:creator>
  <cp:keywords/>
  <dc:description/>
  <cp:lastModifiedBy>Chandrakanth Gadam</cp:lastModifiedBy>
  <cp:revision/>
  <dcterms:created xsi:type="dcterms:W3CDTF">2023-05-22T12:16:21Z</dcterms:created>
  <dcterms:modified xsi:type="dcterms:W3CDTF">2024-08-21T09:58:52Z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351ac48-f2ec-47d6-b214-43b916e392ff_Enabled">
    <vt:lpwstr>true</vt:lpwstr>
  </property>
  <property fmtid="{D5CDD505-2E9C-101B-9397-08002B2CF9AE}" pid="3" name="MSIP_Label_3351ac48-f2ec-47d6-b214-43b916e392ff_SetDate">
    <vt:lpwstr>2024-04-03T14:20:09Z</vt:lpwstr>
  </property>
  <property fmtid="{D5CDD505-2E9C-101B-9397-08002B2CF9AE}" pid="4" name="MSIP_Label_3351ac48-f2ec-47d6-b214-43b916e392ff_Method">
    <vt:lpwstr>Standard</vt:lpwstr>
  </property>
  <property fmtid="{D5CDD505-2E9C-101B-9397-08002B2CF9AE}" pid="5" name="MSIP_Label_3351ac48-f2ec-47d6-b214-43b916e392ff_Name">
    <vt:lpwstr>3351ac48-f2ec-47d6-b214-43b916e392ff</vt:lpwstr>
  </property>
  <property fmtid="{D5CDD505-2E9C-101B-9397-08002B2CF9AE}" pid="6" name="MSIP_Label_3351ac48-f2ec-47d6-b214-43b916e392ff_SiteId">
    <vt:lpwstr>5af76741-f886-4d20-ad04-775dee0ce762</vt:lpwstr>
  </property>
  <property fmtid="{D5CDD505-2E9C-101B-9397-08002B2CF9AE}" pid="7" name="MSIP_Label_3351ac48-f2ec-47d6-b214-43b916e392ff_ActionId">
    <vt:lpwstr>5446467b-2ed6-4025-9dea-d5a69c9798ee</vt:lpwstr>
  </property>
  <property fmtid="{D5CDD505-2E9C-101B-9397-08002B2CF9AE}" pid="8" name="MSIP_Label_3351ac48-f2ec-47d6-b214-43b916e392ff_ContentBits">
    <vt:lpwstr>0</vt:lpwstr>
  </property>
</Properties>
</file>